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375" yWindow="720" windowWidth="20730" windowHeight="11760" tabRatio="678"/>
  </bookViews>
  <sheets>
    <sheet name="งบแสดงฐานะการเงิน" sheetId="16" r:id="rId1"/>
    <sheet name="งบกำไรขาดทุนเบ็ดเสร็จ" sheetId="13" r:id="rId2"/>
    <sheet name="ส่วนของผู้ถือหุ้น" sheetId="10" r:id="rId3"/>
    <sheet name="ส่วนของผู้ถือหุ้น (ต่อ)" sheetId="14" r:id="rId4"/>
    <sheet name="งบกระแสเงินสด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0" localSheetId="1">'[1]Statement-BAHT'!#REF!</definedName>
    <definedName name="\0" localSheetId="0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0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0">[7]งบการเงิน!#REF!</definedName>
    <definedName name="AAt" localSheetId="3">[6]งบการเงิน!#REF!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'[8]10'!#REF!</definedName>
    <definedName name="AMOUNT" localSheetId="3">'[8]10'!#REF!</definedName>
    <definedName name="AMOUNT">'[8]10'!#REF!</definedName>
    <definedName name="aoe" localSheetId="0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0">[7]งบการเงิน!#REF!</definedName>
    <definedName name="At" localSheetId="3">[6]งบการเงิน!#REF!</definedName>
    <definedName name="At">[6]งบการเงิน!#REF!</definedName>
    <definedName name="B" localSheetId="1">[6]งบการเงิน!#REF!</definedName>
    <definedName name="B" localSheetId="0">[7]งบการเงิน!#REF!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'[9]Palnt-A&amp;B'!$F$27</definedName>
    <definedName name="Batch_Size">'[10]Palnt-A&amp;B'!$F$27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0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0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rand">[11]LIST!$U$2:$U$7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0">[7]งบการเงิน!#REF!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 localSheetId="0">'[9]Palnt-A&amp;B'!$F$9</definedName>
    <definedName name="Cap_Furnace">'[10]Palnt-A&amp;B'!$F$9</definedName>
    <definedName name="CC" localSheetId="1">[6]งบการเงิน!#REF!</definedName>
    <definedName name="CC" localSheetId="0">[7]งบการเงิน!#REF!</definedName>
    <definedName name="CC" localSheetId="3">[6]งบการเงิน!#REF!</definedName>
    <definedName name="CC">[6]งบการเงิน!#REF!</definedName>
    <definedName name="CC_ADM">[11]LIST!$A$2:$A$21</definedName>
    <definedName name="CC_CCD">[11]LIST!$A$30:$A$52</definedName>
    <definedName name="CC_MKT">[11]LIST!$A$22:$A$29</definedName>
    <definedName name="CC_SCM">[11]LIST!$A$8:$A$17,[11]LIST!$A$31</definedName>
    <definedName name="CC_Supply">[11]LIST!$W$2:$W$9</definedName>
    <definedName name="CCt" localSheetId="1">[6]งบการเงิน!#REF!</definedName>
    <definedName name="CCt" localSheetId="0">[7]งบการเงิน!#REF!</definedName>
    <definedName name="CCt" localSheetId="3">[6]งบการเงิน!#REF!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Country">[11]Sheet1!$A$1:$A$11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0">[7]งบการเงิน!#REF!</definedName>
    <definedName name="Ct" localSheetId="3">[6]งบการเงิน!#REF!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0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0">[7]งบการเงิน!#REF!</definedName>
    <definedName name="DA" localSheetId="3">[6]งบการเงิน!#REF!</definedName>
    <definedName name="DA">[6]งบการเงิน!#REF!</definedName>
    <definedName name="DAAt" localSheetId="1">[6]งบการเงิน!#REF!</definedName>
    <definedName name="DAAt" localSheetId="0">[7]งบการเงิน!#REF!</definedName>
    <definedName name="DAAt" localSheetId="3">[6]งบการเงิน!#REF!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0">[7]งบการเงิน!#REF!</definedName>
    <definedName name="DAt" localSheetId="3">[6]งบการเงิน!#REF!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0">[7]งบการเงิน!#REF!</definedName>
    <definedName name="DC" localSheetId="3">[6]งบการเงิน!#REF!</definedName>
    <definedName name="DC">[6]งบการเงิน!#REF!</definedName>
    <definedName name="DCC" localSheetId="1">[6]งบการเงิน!#REF!</definedName>
    <definedName name="DCC" localSheetId="0">[7]งบการเงิน!#REF!</definedName>
    <definedName name="DCC" localSheetId="3">[6]งบการเงิน!#REF!</definedName>
    <definedName name="DCC">[6]งบการเงิน!#REF!</definedName>
    <definedName name="DCCt" localSheetId="1">[6]งบการเงิน!#REF!</definedName>
    <definedName name="DCCt" localSheetId="0">[7]งบการเงิน!#REF!</definedName>
    <definedName name="DCCt" localSheetId="3">[6]งบการเงิน!#REF!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0">[7]งบการเงิน!#REF!</definedName>
    <definedName name="DCt" localSheetId="3">[6]งบการเงิน!#REF!</definedName>
    <definedName name="DCt">[6]งบการเงิน!#REF!</definedName>
    <definedName name="DEE" localSheetId="1">[6]งบการเงิน!#REF!</definedName>
    <definedName name="DEE" localSheetId="0">[7]งบการเงิน!#REF!</definedName>
    <definedName name="DEE" localSheetId="3">[6]งบการเงิน!#REF!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ARTMENT">[11]LIST!$T$2:$T$9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0">[7]งบการเงิน!#REF!</definedName>
    <definedName name="DFA" localSheetId="3">[6]งบการเงิน!#REF!</definedName>
    <definedName name="DFA">[6]งบการเงิน!#REF!</definedName>
    <definedName name="DGG" localSheetId="1">[6]งบการเงิน!#REF!</definedName>
    <definedName name="DGG" localSheetId="0">[7]งบการเงิน!#REF!</definedName>
    <definedName name="DGG" localSheetId="3">[6]งบการเงิน!#REF!</definedName>
    <definedName name="DGG">[6]งบการเงิน!#REF!</definedName>
    <definedName name="DII" localSheetId="1">[6]งบการเงิน!#REF!</definedName>
    <definedName name="DII" localSheetId="0">[7]งบการเงิน!#REF!</definedName>
    <definedName name="DII" localSheetId="3">[6]งบการเงิน!#REF!</definedName>
    <definedName name="DII">[6]งบการเงิน!#REF!</definedName>
    <definedName name="DIt" localSheetId="1">[6]งบการเงิน!#REF!</definedName>
    <definedName name="DIt" localSheetId="0">[7]งบการเงิน!#REF!</definedName>
    <definedName name="DIt" localSheetId="3">[6]งบการเงิน!#REF!</definedName>
    <definedName name="DIt">[6]งบการเงิน!#REF!</definedName>
    <definedName name="DItt" localSheetId="1">[6]งบการเงิน!#REF!</definedName>
    <definedName name="DItt" localSheetId="0">[7]งบการเงิน!#REF!</definedName>
    <definedName name="DItt" localSheetId="3">[6]งบการเงิน!#REF!</definedName>
    <definedName name="DItt">[6]งบการเงิน!#REF!</definedName>
    <definedName name="DIttt" localSheetId="1">[6]งบการเงิน!#REF!</definedName>
    <definedName name="DIttt" localSheetId="0">[7]งบการเงิน!#REF!</definedName>
    <definedName name="DIttt" localSheetId="3">[6]งบการเงิน!#REF!</definedName>
    <definedName name="DIttt">[6]งบการเงิน!#REF!</definedName>
    <definedName name="DNN" localSheetId="1">[6]งบการเงิน!#REF!</definedName>
    <definedName name="DNN" localSheetId="0">[7]งบการเงิน!#REF!</definedName>
    <definedName name="DNN" localSheetId="3">[6]งบการเงิน!#REF!</definedName>
    <definedName name="DNN">[6]งบการเงิน!#REF!</definedName>
    <definedName name="DOS" localSheetId="1">[6]งบการเงิน!#REF!</definedName>
    <definedName name="DOS" localSheetId="0">[7]งบการเงิน!#REF!</definedName>
    <definedName name="DOS" localSheetId="3">[6]งบการเงิน!#REF!</definedName>
    <definedName name="DOS">[6]งบการเงิน!#REF!</definedName>
    <definedName name="DRE." localSheetId="1">[6]งบการเงิน!#REF!</definedName>
    <definedName name="DRE." localSheetId="0">[7]งบการเงิน!#REF!</definedName>
    <definedName name="DRE." localSheetId="3">[6]งบการเงิน!#REF!</definedName>
    <definedName name="DRE.">[6]งบการเงิน!#REF!</definedName>
    <definedName name="DREt" localSheetId="1">[6]งบการเงิน!#REF!</definedName>
    <definedName name="DREt" localSheetId="0">[7]งบการเงิน!#REF!</definedName>
    <definedName name="DREt" localSheetId="3">[6]งบการเงิน!#REF!</definedName>
    <definedName name="DREt">[6]งบการเงิน!#REF!</definedName>
    <definedName name="DT" localSheetId="1">[6]งบการเงิน!#REF!</definedName>
    <definedName name="DT" localSheetId="0">[7]งบการเงิน!#REF!</definedName>
    <definedName name="DT" localSheetId="3">[6]งบการเงิน!#REF!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0">[7]งบการเงิน!#REF!</definedName>
    <definedName name="EE" localSheetId="3">[6]งบการเงิน!#REF!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0">[7]งบการเงิน!#REF!</definedName>
    <definedName name="FA" localSheetId="3">[6]งบการเงิน!#REF!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'[12]cash flow 1'!$H$118</definedName>
    <definedName name="FGF">'[13]cash flow 1'!$H$118</definedName>
    <definedName name="FGG" localSheetId="0">'[7]cash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1">[6]งบการเงิน!#REF!</definedName>
    <definedName name="GG" localSheetId="0">[7]งบการเงิน!#REF!</definedName>
    <definedName name="GG" localSheetId="3">[6]งบการเงิน!#REF!</definedName>
    <definedName name="GG">[6]งบการเงิน!#REF!</definedName>
    <definedName name="GL_IO">[11]LIST!$AD$2:$AD$92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0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0">[7]งบการเงิน!#REF!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localSheetId="0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0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0">[7]งบการเงิน!#REF!</definedName>
    <definedName name="II" localSheetId="3">[6]งบการเงิน!#REF!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_Number">[11]LIST!$L$2:$L$54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0">[7]งบการเงิน!#REF!</definedName>
    <definedName name="It" localSheetId="3">[6]งบการเงิน!#REF!</definedName>
    <definedName name="It">[6]งบการเงิน!#REF!</definedName>
    <definedName name="Item_2">DATE(YEAR([14]Inv_Dtac!A$16),MONTH([14]Inv_Dtac!A$16)+2,DAY(0))</definedName>
    <definedName name="Item_3">DATE(YEAR([14]Inv_Dtac!A$16),MONTH([14]Inv_Dtac!A$16)+3,DAY(0))</definedName>
    <definedName name="Item_4">DATE(YEAR([14]Inv_Dtac!A$16),MONTH([14]Inv_Dtac!A$16)+4,DAY(0))</definedName>
    <definedName name="Item_Total_Inv" localSheetId="0">IF([14]Inv_Dtac!A$16=[14]Inv_Dtac!$D1,[14]Inv_Dtac!$K1,IF(Item_4=[14]Inv_Dtac!$D1,[14]Inv_Dtac!$H1,IF(Item_3=[14]Inv_Dtac!$D1,[14]Inv_Dtac!$I1,IF(Item_2=[14]Inv_Dtac!$D1,[14]Inv_Dtac!$J1,0))))</definedName>
    <definedName name="Item_Total_Inv" localSheetId="2">IF([14]Inv_Dtac!A$16=[14]Inv_Dtac!$D1,[14]Inv_Dtac!$K1,IF(Item_4=[14]Inv_Dtac!$D1,[14]Inv_Dtac!$H1,IF(Item_3=[14]Inv_Dtac!$D1,[14]Inv_Dtac!$I1,IF(Item_2=[14]Inv_Dtac!$D1,[14]Inv_Dtac!$J1,0))))</definedName>
    <definedName name="Item_Total_Inv" localSheetId="3">IF([14]Inv_Dtac!A$16=[14]Inv_Dtac!$D1,[14]Inv_Dtac!$K1,IF([0]!Item_4=[14]Inv_Dtac!$D1,[14]Inv_Dtac!$H1,IF([0]!Item_3=[14]Inv_Dtac!$D1,[14]Inv_Dtac!$I1,IF([0]!Item_2=[14]Inv_Dtac!$D1,[14]Inv_Dtac!$J1,0))))</definedName>
    <definedName name="Item_Total_Inv">IF([14]Inv_Dtac!A$16=[14]Inv_Dtac!$D1,[14]Inv_Dtac!$K1,IF(Item_4=[14]Inv_Dtac!$D1,[14]Inv_Dtac!$H1,IF(Item_3=[14]Inv_Dtac!$D1,[14]Inv_Dtac!$I1,IF(Item_2=[14]Inv_Dtac!$D1,[14]Inv_Dtac!$J1,0))))</definedName>
    <definedName name="Itt" localSheetId="1">[6]งบการเงิน!#REF!</definedName>
    <definedName name="Itt" localSheetId="0">[7]งบการเงิน!#REF!</definedName>
    <definedName name="Itt" localSheetId="3">[6]งบการเงิน!#REF!</definedName>
    <definedName name="Itt">[6]งบการเงิน!#REF!</definedName>
    <definedName name="Ittt" localSheetId="1">[6]งบการเงิน!#REF!</definedName>
    <definedName name="Ittt" localSheetId="0">[7]งบการเงิน!#REF!</definedName>
    <definedName name="Ittt" localSheetId="3">[6]งบการเงิน!#REF!</definedName>
    <definedName name="Ittt">[6]งบการเงิน!#REF!</definedName>
    <definedName name="j" localSheetId="0">{"'Model'!$A$1:$N$53"}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 localSheetId="0">[15]Master!$A$3:$Q$540</definedName>
    <definedName name="LIST_M">[16]Master!$A$3:$Q$540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[17]งบการเงิน!#REF!</definedName>
    <definedName name="m" localSheetId="0">[18]งบการเงิน!#REF!</definedName>
    <definedName name="m" localSheetId="3">[17]งบการเงิน!#REF!</definedName>
    <definedName name="m">[17]งบการเงิน!#REF!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0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0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0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0">[7]งบการเงิน!#REF!</definedName>
    <definedName name="NN" localSheetId="3">[6]งบการเงิน!#REF!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0">[7]งบการเงิน!#REF!</definedName>
    <definedName name="OS" localSheetId="3">[6]งบการเงิน!#REF!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 localSheetId="0">'[9]Palnt-A&amp;B'!$F$6</definedName>
    <definedName name="percen_Moisture">'[10]Palnt-A&amp;B'!$F$6</definedName>
    <definedName name="Plan_by_Shipping">[11]LIST!$Y$2:$Y$7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งบกระแสเงินสด!$A$1:$N$81</definedName>
    <definedName name="_xlnm.Print_Area" localSheetId="1">งบกำไรขาดทุนเบ็ดเสร็จ!$A$1:$N$82</definedName>
    <definedName name="_xlnm.Print_Area" localSheetId="0">งบแสดงฐานะการเงิน!$A$1:$N$116</definedName>
    <definedName name="_xlnm.Print_Area" localSheetId="2">ส่วนของผู้ถือหุ้น!$A$1:$V$25</definedName>
    <definedName name="_xlnm.Print_Area" localSheetId="3">'ส่วนของผู้ถือหุ้น (ต่อ)'!$A$1:$R$24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 localSheetId="0">'[7]cash flow 2'!$G$56</definedName>
    <definedName name="PTAX">'[6]cash flow 2'!$G$56</definedName>
    <definedName name="q" localSheetId="0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0">[7]งบการเงิน!#REF!</definedName>
    <definedName name="RE" localSheetId="3">[6]งบการเงิน!#REF!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 localSheetId="0">[19]Macro1!$A$144</definedName>
    <definedName name="Recover">[20]Macro1!$A$144</definedName>
    <definedName name="Report_Dtac_DL">INDEX([14]Inv_Dtac!$L$1:$L$65536,COLUMN()-COLUMN([14]Report_INV!$D$5)+18+(ROW()-ROW([14]Report_INV!$D$5))*9,1)</definedName>
    <definedName name="Report_Dtac_RBT">INDEX([14]Inv_Dtac!$L$1:$L$65536,COLUMN()-COLUMN([14]Report_INV!$D$5)+17+(ROW()-ROW([14]Report_INV!$D$5))*9,1)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0">[7]งบการเงิน!#REF!</definedName>
    <definedName name="REt" localSheetId="3">[6]งบการเงิน!#REF!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0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'[21]#REF'!$A$6:$H$145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SUMIF([14]Inv_Dtac!$G$18:$G$1176,[14]Inv_Dtac!$G1,[14]Inv_Dtac!A$18:A$1176)</definedName>
    <definedName name="T" localSheetId="1">[6]งบการเงิน!#REF!</definedName>
    <definedName name="T" localSheetId="0">[7]งบการเงิน!#REF!</definedName>
    <definedName name="T" localSheetId="3">[6]งบการเงิน!#REF!</definedName>
    <definedName name="T">[6]งบการเงิน!#REF!</definedName>
    <definedName name="TABLE">'[21]#REF'!$A$1:$B$642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0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0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N(MONTH([14]Uangel_Dtac!$D$18:$D$502) =MONTH('[14]RBT_Inv&amp;Period'!$C1))*N(YEAR([14]Uangel_Dtac!$D$18:$D$502) =YEAR('[14]RBT_Inv&amp;Period'!$C1)),[14]Uangel_Dtac!C$18:C$502)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 localSheetId="0">'[7]cash flow 2'!$G$30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0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'[22]GL 2548'!#REF!</definedName>
    <definedName name="v22v" localSheetId="3">'[22]GL 2548'!#REF!</definedName>
    <definedName name="v22v">'[22]GL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0">[7]งบการเงิน!#REF!</definedName>
    <definedName name="XA" localSheetId="3">[6]งบการเงิน!#REF!</definedName>
    <definedName name="XA">[6]งบการเงิน!#REF!</definedName>
    <definedName name="XAAt" localSheetId="1">[6]งบการเงิน!#REF!</definedName>
    <definedName name="XAAt" localSheetId="0">[7]งบการเงิน!#REF!</definedName>
    <definedName name="XAAt" localSheetId="3">[6]งบการเงิน!#REF!</definedName>
    <definedName name="XAAt">[6]งบการเงิน!#REF!</definedName>
    <definedName name="XAt" localSheetId="1">[6]งบการเงิน!#REF!</definedName>
    <definedName name="XAt" localSheetId="0">[7]งบการเงิน!#REF!</definedName>
    <definedName name="XAt" localSheetId="3">[6]งบการเงิน!#REF!</definedName>
    <definedName name="XAt">[6]งบการเงิน!#REF!</definedName>
    <definedName name="XC" localSheetId="1">[6]งบการเงิน!#REF!</definedName>
    <definedName name="XC" localSheetId="0">[7]งบการเงิน!#REF!</definedName>
    <definedName name="XC" localSheetId="3">[6]งบการเงิน!#REF!</definedName>
    <definedName name="XC">[6]งบการเงิน!#REF!</definedName>
    <definedName name="XCC" localSheetId="1">[6]งบการเงิน!#REF!</definedName>
    <definedName name="XCC" localSheetId="0">[7]งบการเงิน!#REF!</definedName>
    <definedName name="XCC" localSheetId="3">[6]งบการเงิน!#REF!</definedName>
    <definedName name="XCC">[6]งบการเงิน!#REF!</definedName>
    <definedName name="XCCt" localSheetId="1">[6]งบการเงิน!#REF!</definedName>
    <definedName name="XCCt" localSheetId="0">[7]งบการเงิน!#REF!</definedName>
    <definedName name="XCCt" localSheetId="3">[6]งบการเงิน!#REF!</definedName>
    <definedName name="XCCt">[6]งบการเงิน!#REF!</definedName>
    <definedName name="XCt" localSheetId="1">[6]งบการเงิน!#REF!</definedName>
    <definedName name="XCt" localSheetId="0">[7]งบการเงิน!#REF!</definedName>
    <definedName name="XCt" localSheetId="3">[6]งบการเงิน!#REF!</definedName>
    <definedName name="XCt">[6]งบการเงิน!#REF!</definedName>
    <definedName name="XEE" localSheetId="1">[6]งบการเงิน!#REF!</definedName>
    <definedName name="XEE" localSheetId="0">[7]งบการเงิน!#REF!</definedName>
    <definedName name="XEE" localSheetId="3">[6]งบการเงิน!#REF!</definedName>
    <definedName name="XEE">[6]งบการเงิน!#REF!</definedName>
    <definedName name="XFA" localSheetId="1">[6]งบการเงิน!#REF!</definedName>
    <definedName name="XFA" localSheetId="0">[7]งบการเงิน!#REF!</definedName>
    <definedName name="XFA" localSheetId="3">[6]งบการเงิน!#REF!</definedName>
    <definedName name="XFA">[6]งบการเงิน!#REF!</definedName>
    <definedName name="XGG" localSheetId="1">[6]งบการเงิน!#REF!</definedName>
    <definedName name="XGG" localSheetId="0">[7]งบการเงิน!#REF!</definedName>
    <definedName name="XGG" localSheetId="3">[6]งบการเงิน!#REF!</definedName>
    <definedName name="XGG">[6]งบการเงิน!#REF!</definedName>
    <definedName name="XII" localSheetId="1">[6]งบการเงิน!#REF!</definedName>
    <definedName name="XII" localSheetId="0">[7]งบการเงิน!#REF!</definedName>
    <definedName name="XII" localSheetId="3">[6]งบการเงิน!#REF!</definedName>
    <definedName name="XII">[6]งบการเงิน!#REF!</definedName>
    <definedName name="XIt" localSheetId="1">[6]งบการเงิน!#REF!</definedName>
    <definedName name="XIt" localSheetId="0">[7]งบการเงิน!#REF!</definedName>
    <definedName name="XIt" localSheetId="3">[6]งบการเงิน!#REF!</definedName>
    <definedName name="XIt">[6]งบการเงิน!#REF!</definedName>
    <definedName name="Xitt" localSheetId="1">[6]งบการเงิน!#REF!</definedName>
    <definedName name="Xitt" localSheetId="0">[7]งบการเงิน!#REF!</definedName>
    <definedName name="Xitt" localSheetId="3">[6]งบการเงิน!#REF!</definedName>
    <definedName name="Xitt">[6]งบการเงิน!#REF!</definedName>
    <definedName name="XIttt" localSheetId="1">[6]งบการเงิน!#REF!</definedName>
    <definedName name="XIttt" localSheetId="0">[7]งบการเงิน!#REF!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0">[7]งบการเงิน!#REF!</definedName>
    <definedName name="XNN" localSheetId="3">[6]งบการเงิน!#REF!</definedName>
    <definedName name="XNN">[6]งบการเงิน!#REF!</definedName>
    <definedName name="XOS" localSheetId="1">[6]งบการเงิน!#REF!</definedName>
    <definedName name="XOS" localSheetId="0">[7]งบการเงิน!#REF!</definedName>
    <definedName name="XOS" localSheetId="3">[6]งบการเงิน!#REF!</definedName>
    <definedName name="XOS">[6]งบการเงิน!#REF!</definedName>
    <definedName name="XRE" localSheetId="1">[6]งบการเงิน!#REF!</definedName>
    <definedName name="XRE" localSheetId="0">[7]งบการเงิน!#REF!</definedName>
    <definedName name="XRE" localSheetId="3">[6]งบการเงิน!#REF!</definedName>
    <definedName name="XRE">[6]งบการเงิน!#REF!</definedName>
    <definedName name="XREt" localSheetId="1">[6]งบการเงิน!#REF!</definedName>
    <definedName name="XREt" localSheetId="0">[7]งบการเงิน!#REF!</definedName>
    <definedName name="XREt" localSheetId="3">[6]งบการเงิน!#REF!</definedName>
    <definedName name="XREt">[6]งบการเงิน!#REF!</definedName>
    <definedName name="XT" localSheetId="1">[6]งบการเงิน!#REF!</definedName>
    <definedName name="XT" localSheetId="0">[7]งบการเงิน!#REF!</definedName>
    <definedName name="XT" localSheetId="3">[6]งบการเงิน!#REF!</definedName>
    <definedName name="XT">[6]งบการเงิน!#REF!</definedName>
    <definedName name="y" localSheetId="0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[23]งบการเงิน!#REF!</definedName>
    <definedName name="ซีซี" localSheetId="3">[23]งบการเงิน!#REF!</definedName>
    <definedName name="ซีซี">[23]งบการเงิน!#REF!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'[24]งบทดลอง - ต.ค.2547'!$H$8:$H$305</definedName>
    <definedName name="ยกไปเครดิต">'[25]งบทดลอง - ต.ค.2547'!$H$8:$H$305</definedName>
    <definedName name="ยกไปเดบิต" localSheetId="0">'[24]งบทดลอง - ต.ค.2547'!$G$8:$G$305</definedName>
    <definedName name="ยกไปเดบิต">'[25]งบทดลอง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'[24]งบทดลอง - ต.ค.2547'!$A$8:$A$305</definedName>
    <definedName name="รหัสบัญชี">'[25]งบทดลอง - ต.ค.2547'!$A$8:$A$305</definedName>
    <definedName name="ล" localSheetId="1">[6]งบการเงิน!#REF!</definedName>
    <definedName name="ล" localSheetId="0">[7]งบการเงิน!#REF!</definedName>
    <definedName name="ล" localSheetId="3">[6]งบการเงิน!#REF!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79021"/>
</workbook>
</file>

<file path=xl/calcChain.xml><?xml version="1.0" encoding="utf-8"?>
<calcChain xmlns="http://schemas.openxmlformats.org/spreadsheetml/2006/main">
  <c r="J77" i="13" l="1"/>
  <c r="H77" i="13"/>
  <c r="H36" i="13"/>
  <c r="N36" i="13"/>
  <c r="L36" i="13"/>
  <c r="J36" i="13"/>
  <c r="N23" i="13"/>
  <c r="L23" i="13"/>
  <c r="J23" i="13"/>
  <c r="H23" i="13"/>
  <c r="N15" i="13"/>
  <c r="L15" i="13"/>
  <c r="J15" i="13"/>
  <c r="J24" i="13" s="1"/>
  <c r="J26" i="13" s="1"/>
  <c r="J37" i="13" s="1"/>
  <c r="H15" i="13"/>
  <c r="N24" i="13" l="1"/>
  <c r="N26" i="13" s="1"/>
  <c r="N37" i="13" s="1"/>
  <c r="N39" i="13"/>
  <c r="L24" i="13"/>
  <c r="L26" i="13" s="1"/>
  <c r="L39" i="13" s="1"/>
  <c r="J39" i="13"/>
  <c r="H24" i="13"/>
  <c r="H26" i="13" s="1"/>
  <c r="H39" i="13" s="1"/>
  <c r="H37" i="13" l="1"/>
  <c r="L37" i="13"/>
  <c r="R15" i="10"/>
  <c r="R16" i="10" s="1"/>
  <c r="H21" i="14"/>
  <c r="J21" i="14"/>
  <c r="L21" i="14"/>
  <c r="N21" i="14"/>
  <c r="P21" i="14"/>
  <c r="R20" i="14"/>
  <c r="R19" i="14"/>
  <c r="R18" i="14"/>
  <c r="R14" i="14"/>
  <c r="R13" i="14"/>
  <c r="P16" i="14"/>
  <c r="P26" i="14" s="1"/>
  <c r="L16" i="14"/>
  <c r="L26" i="14" s="1"/>
  <c r="J16" i="14"/>
  <c r="J26" i="14" s="1"/>
  <c r="H16" i="14"/>
  <c r="H26" i="14" s="1"/>
  <c r="T20" i="10"/>
  <c r="V20" i="10" s="1"/>
  <c r="T19" i="10"/>
  <c r="V19" i="10" s="1"/>
  <c r="T18" i="10"/>
  <c r="T14" i="10"/>
  <c r="V14" i="10" s="1"/>
  <c r="T13" i="10"/>
  <c r="V13" i="10" s="1"/>
  <c r="R21" i="10"/>
  <c r="P21" i="10"/>
  <c r="N21" i="10"/>
  <c r="L21" i="10"/>
  <c r="J21" i="10"/>
  <c r="H21" i="10"/>
  <c r="P16" i="10"/>
  <c r="L16" i="10"/>
  <c r="L26" i="10" s="1"/>
  <c r="J16" i="10"/>
  <c r="J26" i="10" s="1"/>
  <c r="H16" i="10"/>
  <c r="H26" i="10" s="1"/>
  <c r="N77" i="13"/>
  <c r="L77" i="13"/>
  <c r="N64" i="13"/>
  <c r="L64" i="13"/>
  <c r="J64" i="13"/>
  <c r="H64" i="13"/>
  <c r="N56" i="13"/>
  <c r="N65" i="13" s="1"/>
  <c r="N67" i="13" s="1"/>
  <c r="L56" i="13"/>
  <c r="J56" i="13"/>
  <c r="J65" i="13" s="1"/>
  <c r="H56" i="13"/>
  <c r="H65" i="13" s="1"/>
  <c r="N107" i="16"/>
  <c r="L107" i="16"/>
  <c r="J107" i="16"/>
  <c r="H107" i="16"/>
  <c r="N67" i="16"/>
  <c r="L67" i="16"/>
  <c r="J67" i="16"/>
  <c r="H67" i="16"/>
  <c r="N60" i="16"/>
  <c r="N69" i="16" s="1"/>
  <c r="N109" i="16" s="1"/>
  <c r="L60" i="16"/>
  <c r="L69" i="16" s="1"/>
  <c r="L109" i="16" s="1"/>
  <c r="J60" i="16"/>
  <c r="J69" i="16" s="1"/>
  <c r="J109" i="16" s="1"/>
  <c r="H60" i="16"/>
  <c r="H69" i="16" s="1"/>
  <c r="H109" i="16" s="1"/>
  <c r="N30" i="16"/>
  <c r="L30" i="16"/>
  <c r="J30" i="16"/>
  <c r="H30" i="16"/>
  <c r="N21" i="16"/>
  <c r="N32" i="16" s="1"/>
  <c r="L21" i="16"/>
  <c r="L32" i="16" s="1"/>
  <c r="J21" i="16"/>
  <c r="J32" i="16" s="1"/>
  <c r="J118" i="16" s="1"/>
  <c r="H21" i="16"/>
  <c r="H32" i="16" s="1"/>
  <c r="R21" i="14" l="1"/>
  <c r="T15" i="10"/>
  <c r="T16" i="10" s="1"/>
  <c r="T26" i="10" s="1"/>
  <c r="T21" i="10"/>
  <c r="V18" i="10"/>
  <c r="V21" i="10" s="1"/>
  <c r="H67" i="13"/>
  <c r="N80" i="13"/>
  <c r="N78" i="13"/>
  <c r="J67" i="13"/>
  <c r="L65" i="13"/>
  <c r="L118" i="16"/>
  <c r="N118" i="16"/>
  <c r="H118" i="16"/>
  <c r="J78" i="13" l="1"/>
  <c r="J80" i="13"/>
  <c r="N15" i="10"/>
  <c r="H78" i="13"/>
  <c r="H80" i="13"/>
  <c r="L67" i="13"/>
  <c r="N16" i="10" l="1"/>
  <c r="N26" i="10" s="1"/>
  <c r="V15" i="10"/>
  <c r="V16" i="10" s="1"/>
  <c r="V26" i="10" s="1"/>
  <c r="L80" i="13"/>
  <c r="L78" i="13"/>
  <c r="N15" i="14" s="1"/>
  <c r="R15" i="14" l="1"/>
  <c r="R16" i="14" s="1"/>
  <c r="R26" i="14" s="1"/>
  <c r="N16" i="14"/>
  <c r="N26" i="14" s="1"/>
</calcChain>
</file>

<file path=xl/sharedStrings.xml><?xml version="1.0" encoding="utf-8"?>
<sst xmlns="http://schemas.openxmlformats.org/spreadsheetml/2006/main" count="347" uniqueCount="176">
  <si>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</si>
  <si>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</si>
  <si>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</si>
  <si>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</si>
  <si>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</si>
  <si>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</si>
  <si>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</si>
  <si>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</si>
  <si>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</si>
  <si>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</si>
  <si>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</si>
  <si>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</si>
  <si>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</si>
  <si>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</si>
  <si>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</si>
  <si>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</si>
  <si>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</si>
  <si>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</si>
  <si>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</si>
  <si>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</si>
  <si>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</si>
  <si>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</si>
  <si>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</si>
  <si>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</si>
  <si>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</si>
  <si>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</si>
  <si>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</si>
  <si>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</si>
  <si>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</si>
  <si>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</si>
  <si>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</si>
  <si>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</si>
  <si>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</si>
  <si>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</si>
  <si>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</si>
  <si>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</si>
  <si>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</si>
  <si>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</si>
  <si>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</si>
  <si>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</si>
  <si>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</si>
  <si>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</si>
  <si>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</si>
  <si>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</si>
  <si>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</si>
  <si>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</si>
  <si>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</si>
  <si>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</si>
  <si>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</si>
  <si>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</si>
  <si>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</si>
  <si>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</si>
  <si>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</si>
  <si>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ตราสารอนุพันธ์ที่ยังไม่เกิดขึ้นจริง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</si>
  <si>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</si>
  <si>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</si>
  <si>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</si>
  <si>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</si>
  <si>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</si>
  <si>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</si>
  <si>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</si>
  <si>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เงินสดและรายการเทียบเท่าเงินสดลดลงสุทธิ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</si>
  <si>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</si>
  <si>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</si>
  <si>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</si>
  <si>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</si>
  <si>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</si>
  <si>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</si>
  <si>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</si>
  <si>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</si>
  <si>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</si>
  <si>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</si>
  <si>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หมายเหตุประกอบงบการเงินระหว่างกาลเป็นส่วนหนึ่งของงบการเงินระหว่างกาลนี้</t>
  </si>
  <si>
    <t>งบแสดงฐานะการเงิน (ต่อ)</t>
  </si>
  <si>
    <t>งบการเงินรวม</t>
  </si>
  <si>
    <t>งบการเงินเฉพาะบริษัท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</si>
  <si>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</si>
  <si>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</si>
  <si>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</si>
  <si>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</si>
  <si>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</si>
  <si>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- 2 -</t>
  </si>
  <si>
    <t>- 3 -</t>
  </si>
  <si>
    <t>- 4 -</t>
  </si>
  <si>
    <t>- 5 -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</si>
  <si>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</si>
  <si>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</si>
  <si>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</si>
  <si>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</si>
  <si>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</si>
  <si>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</si>
  <si>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</si>
  <si>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</si>
  <si>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</si>
  <si>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</si>
  <si>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</si>
  <si>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</si>
  <si>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</si>
  <si>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</si>
  <si>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</si>
  <si>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</si>
  <si>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รับดอกเบี้ย</t>
  </si>
  <si>
    <t>เงินสดจ่ายเพื่อซื้อสินทรัพย์ไม่มีตัวตน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</si>
  <si>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</si>
  <si>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</si>
  <si>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</si>
  <si>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</si>
  <si>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</si>
  <si>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</si>
  <si>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</si>
  <si>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</si>
  <si>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</si>
  <si>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</si>
  <si>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</si>
  <si>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</si>
  <si>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</si>
  <si>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</si>
  <si>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สินทรัพย์ภาษีเงินได้รอการตัดบัญชี</t>
  </si>
  <si>
    <t>กำไรจากอัตราแลกเปลี่ยนเงินตราต่างประเทศ</t>
  </si>
  <si>
    <t>ค่าใช้จ่ายจากการระงับการผลิตชั่วคราว</t>
  </si>
  <si>
    <t>กำไรขาดทุนเบ็ดเสร็จอื่น</t>
  </si>
  <si>
    <t>รายการที่จะไม่ถูกจัดประเภทรายการใหม่เข้าไปไว้ใน</t>
  </si>
  <si>
    <t>จ่ายคืนเงินกู้ยืมระยะยาวจากสถาบันการเงิน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</si>
  <si>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</si>
  <si>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</si>
  <si>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</si>
  <si>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</si>
  <si>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</si>
  <si>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</si>
  <si>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กรรมการ.............................................................                 กรรมการ.............................................................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</si>
  <si>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</si>
  <si>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</si>
  <si>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เบ็ดเสร็จรวมสำหรับงวด</t>
  </si>
  <si>
    <t>กำไร (ขาดทุน) ต่อหุ้นขั้นพื้นฐาน (บาท)</t>
  </si>
  <si>
    <t>เงินปันผลจ่าย</t>
  </si>
  <si>
    <t>- 10 -</t>
  </si>
  <si>
    <t>จ่ายเงินปันผล</t>
  </si>
  <si>
    <t>กำไร (ขาดทุน) เบ็ดเสร็จอื่นสำหรับงวด</t>
  </si>
  <si>
    <t>สินค้าเคลื่อนไหวช้าและล้าสมัย</t>
  </si>
  <si>
    <t>2561</t>
  </si>
  <si>
    <t>ยอดยกมา ณ วันที่ 1 มกราคม 2561</t>
  </si>
  <si>
    <t>ยอดคงเหลือ ณ วันที่ 30 มิถุนายน 2561</t>
  </si>
  <si>
    <t>ณ วันที่ 30</t>
  </si>
  <si>
    <t>เงินให้กู้ยืมระยะสั้นแก่บริษัทย่อย</t>
  </si>
  <si>
    <t>ค่าใช้จ่าย (รายได้) ภาษีเงินได้</t>
  </si>
  <si>
    <t>กำไร (ขาดทุน) จากอัตราแลกเปลี่ยนเงินตราต่างประเทศ</t>
  </si>
  <si>
    <t>ค่าเผื่อการลดลงของมูลค่าสินค้า</t>
  </si>
  <si>
    <t>(กำไร) ขาดทุนจากการปรับมูลค่ายุติธรรม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</si>
  <si>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</si>
  <si>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</si>
  <si>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งบกำไรขาดทุนเบ็ดเสร็จ (ต่อ)</t>
  </si>
  <si>
    <t xml:space="preserve">ณ วันที่ 31  </t>
  </si>
  <si>
    <t>ธันวาคม 2561</t>
  </si>
  <si>
    <t>4, 5</t>
  </si>
  <si>
    <t>4, 11</t>
  </si>
  <si>
    <t>มิถุนายน 2562</t>
  </si>
  <si>
    <t>สำหรับงวดสามเดือนสิ้นสุดวันที่ 30 มิถุนายน 2562</t>
  </si>
  <si>
    <t>2562</t>
  </si>
  <si>
    <t>สำหรับงวดหกเดือนสิ้นสุดวันที่ 30 มิถุนายน 2562</t>
  </si>
  <si>
    <t>ยอดยกมา ณ วันที่ 1 มกราคม 2562</t>
  </si>
  <si>
    <t>ยอดคงเหลือ ณ วันที่ 30 มิถุนายน 2562</t>
  </si>
  <si>
    <t>ณ วันที่ 30 มิถุนายน 2562</t>
  </si>
  <si>
    <t>4, 17</t>
  </si>
  <si>
    <t>ค่าเผื่อการปรับมูลค่าสินค้าคงเหลือ</t>
  </si>
  <si>
    <t>เงินให้กู้ยืมแก่บริษัทย่อย</t>
  </si>
  <si>
    <t>รับเงินกู้ยืมระยะสั้นจากสถาบันการเงิน</t>
  </si>
  <si>
    <t>จ่ายคืนเงินกู้ยืมระยะสั้นจากสถาบันการเงิน</t>
  </si>
  <si>
    <t>การวัดมูลค่าใหม่ของภาระผูกพันผลประโยชน์</t>
  </si>
  <si>
    <t>พนักงาน-สุทธิจากภาษี</t>
  </si>
  <si>
    <t>รายการปรับปรุงกระทบกำไร (ขาดทุน) สำหรับงวด</t>
  </si>
  <si>
    <t>เป็นเงินสดรับ (จ่าย) จากกิจกรรมดำเนินงาน</t>
  </si>
  <si>
    <t>(กำไร) ขาดทุนจากอัตราแลกเปลี่ยนที่ยังไม่เกิดขึ้นจริง</t>
  </si>
  <si>
    <t>(กำไร) ขาดทุนจากการจำหน่ายและตัดจำหน่ายสินทรัพย์ถาวร</t>
  </si>
  <si>
    <t>เงินสดจ่ายเพื่อซื้อสินทรัพย์ถาวร</t>
  </si>
  <si>
    <t>เงินสดรับจากการขายสินทรัพย์ถาวร</t>
  </si>
  <si>
    <t>เจ้าหนี้ค่าซื้อสินทรัพย์ถาวร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</si>
</sst>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#,##0.00;\(#,##0.00\)"/>
    <numFmt numFmtId="168" formatCode="_(* #,##0_);_(* \(#,##0\);_(* &quot;-&quot;??_);_(@_)"/>
    <numFmt numFmtId="169" formatCode="#,##0;\(#,##0\);\-"/>
    <numFmt numFmtId="170" formatCode="_-* #,##0.00000_-;\-* #,##0.00000_-;_-* &quot;-&quot;?????_-;_-@_-"/>
    <numFmt numFmtId="171" formatCode="_-* #,##0.00_-;\-* #,##0.00_-;_-* &quot;-&quot;_-;_-@_-"/>
    <numFmt numFmtId="172" formatCode="_(* #,##0.00_);_(* \(#,##0.00\);_(* &quot;-&quot;_);_(@_)"/>
    <numFmt numFmtId="173" formatCode="_-* #,##0_-;\-* #,##0_-;_-* &quot;-&quot;??_-;_-@_-"/>
  </numFmts>
  <fonts count="1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u/>
      <sz val="13"/>
      <name val="Angsana New"/>
      <family val="1"/>
    </font>
    <font>
      <sz val="14"/>
      <name val="Cordia New"/>
      <family val="2"/>
    </font>
    <font>
      <b/>
      <sz val="15"/>
      <name val="Angsana New"/>
      <family val="1"/>
    </font>
    <font>
      <sz val="13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5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12" applyFont="1" applyFill="1" applyBorder="1" applyAlignment="1">
      <alignment vertical="center"/>
    </xf>
    <xf numFmtId="169" fontId="5" fillId="0" borderId="0" xfId="12" applyNumberFormat="1" applyFont="1" applyFill="1" applyAlignment="1">
      <alignment vertical="center"/>
    </xf>
    <xf numFmtId="169" fontId="5" fillId="0" borderId="0" xfId="9" applyNumberFormat="1" applyFont="1" applyFill="1" applyBorder="1" applyAlignment="1">
      <alignment vertical="center"/>
    </xf>
    <xf numFmtId="169" fontId="5" fillId="0" borderId="0" xfId="12" applyNumberFormat="1" applyFont="1" applyFill="1" applyBorder="1" applyAlignment="1">
      <alignment vertical="center"/>
    </xf>
    <xf numFmtId="0" fontId="5" fillId="0" borderId="0" xfId="12" applyFont="1" applyFill="1" applyAlignment="1">
      <alignment vertical="center"/>
    </xf>
    <xf numFmtId="165" fontId="5" fillId="0" borderId="0" xfId="12" applyNumberFormat="1" applyFont="1" applyFill="1" applyAlignment="1">
      <alignment horizontal="right" vertical="center"/>
    </xf>
    <xf numFmtId="169" fontId="5" fillId="0" borderId="0" xfId="12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horizontal="center" vertical="center"/>
    </xf>
    <xf numFmtId="169" fontId="2" fillId="0" borderId="0" xfId="12" applyNumberFormat="1" applyFont="1" applyFill="1" applyBorder="1" applyAlignment="1">
      <alignment vertical="center"/>
    </xf>
    <xf numFmtId="0" fontId="2" fillId="0" borderId="0" xfId="12" applyFont="1" applyFill="1" applyBorder="1" applyAlignment="1">
      <alignment vertical="center"/>
    </xf>
    <xf numFmtId="0" fontId="5" fillId="0" borderId="0" xfId="12" applyFont="1" applyFill="1" applyBorder="1" applyAlignment="1">
      <alignment horizontal="right" vertical="center"/>
    </xf>
    <xf numFmtId="169" fontId="2" fillId="0" borderId="0" xfId="10" applyNumberFormat="1" applyFont="1" applyFill="1" applyBorder="1" applyAlignment="1">
      <alignment horizontal="right" vertical="center"/>
    </xf>
    <xf numFmtId="169" fontId="2" fillId="0" borderId="0" xfId="10" applyNumberFormat="1" applyFont="1" applyFill="1" applyBorder="1" applyAlignment="1">
      <alignment vertical="center"/>
    </xf>
    <xf numFmtId="169" fontId="2" fillId="0" borderId="0" xfId="15" applyNumberFormat="1" applyFont="1" applyFill="1" applyBorder="1" applyAlignment="1">
      <alignment vertical="center"/>
    </xf>
    <xf numFmtId="169" fontId="2" fillId="0" borderId="0" xfId="13" applyNumberFormat="1" applyFont="1" applyFill="1" applyBorder="1" applyAlignment="1">
      <alignment vertical="center"/>
    </xf>
    <xf numFmtId="169" fontId="2" fillId="0" borderId="0" xfId="15" applyNumberFormat="1" applyFont="1" applyFill="1" applyBorder="1" applyAlignment="1">
      <alignment horizontal="center" vertical="center"/>
    </xf>
    <xf numFmtId="169" fontId="2" fillId="0" borderId="0" xfId="2" applyNumberFormat="1" applyFont="1" applyFill="1" applyBorder="1" applyAlignment="1">
      <alignment vertical="center"/>
    </xf>
    <xf numFmtId="0" fontId="5" fillId="0" borderId="0" xfId="16" applyFont="1" applyFill="1" applyAlignment="1">
      <alignment vertical="center"/>
    </xf>
    <xf numFmtId="0" fontId="2" fillId="0" borderId="0" xfId="15" applyFont="1" applyFill="1" applyBorder="1" applyAlignment="1">
      <alignment vertical="center"/>
    </xf>
    <xf numFmtId="0" fontId="2" fillId="0" borderId="0" xfId="15" applyFont="1" applyFill="1" applyAlignment="1">
      <alignment vertical="center"/>
    </xf>
    <xf numFmtId="169" fontId="8" fillId="0" borderId="0" xfId="15" applyNumberFormat="1" applyFont="1" applyFill="1" applyBorder="1" applyAlignment="1">
      <alignment vertical="center"/>
    </xf>
    <xf numFmtId="169" fontId="8" fillId="0" borderId="0" xfId="15" applyNumberFormat="1" applyFont="1" applyFill="1" applyBorder="1" applyAlignment="1">
      <alignment horizontal="right" vertical="center"/>
    </xf>
    <xf numFmtId="0" fontId="2" fillId="0" borderId="0" xfId="15" applyFont="1" applyFill="1" applyBorder="1" applyAlignment="1">
      <alignment horizontal="center" vertical="center"/>
    </xf>
    <xf numFmtId="0" fontId="8" fillId="0" borderId="0" xfId="15" applyFont="1" applyFill="1" applyBorder="1" applyAlignment="1">
      <alignment vertical="center"/>
    </xf>
    <xf numFmtId="0" fontId="2" fillId="0" borderId="0" xfId="12" applyFont="1" applyFill="1" applyAlignment="1">
      <alignment vertical="center"/>
    </xf>
    <xf numFmtId="165" fontId="4" fillId="0" borderId="0" xfId="12" applyNumberFormat="1" applyFont="1" applyFill="1" applyBorder="1" applyAlignment="1">
      <alignment horizontal="center" vertical="center"/>
    </xf>
    <xf numFmtId="0" fontId="10" fillId="0" borderId="0" xfId="12" applyFont="1" applyFill="1" applyAlignment="1">
      <alignment vertical="center"/>
    </xf>
    <xf numFmtId="0" fontId="4" fillId="0" borderId="0" xfId="16" applyFont="1" applyFill="1" applyAlignment="1">
      <alignment vertical="center"/>
    </xf>
    <xf numFmtId="0" fontId="11" fillId="0" borderId="0" xfId="0" applyFont="1" applyFill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1" fillId="0" borderId="0" xfId="12" applyFont="1" applyFill="1" applyBorder="1" applyAlignment="1">
      <alignment vertical="center"/>
    </xf>
    <xf numFmtId="165" fontId="8" fillId="0" borderId="0" xfId="12" applyNumberFormat="1" applyFont="1" applyFill="1" applyBorder="1" applyAlignment="1">
      <alignment horizontal="center" vertical="center"/>
    </xf>
    <xf numFmtId="168" fontId="2" fillId="0" borderId="0" xfId="1" applyNumberFormat="1" applyFont="1" applyFill="1" applyAlignment="1">
      <alignment vertical="center"/>
    </xf>
    <xf numFmtId="170" fontId="8" fillId="0" borderId="0" xfId="15" applyNumberFormat="1" applyFont="1" applyFill="1" applyBorder="1" applyAlignment="1">
      <alignment horizontal="right" vertical="center"/>
    </xf>
    <xf numFmtId="170" fontId="2" fillId="0" borderId="0" xfId="13" applyNumberFormat="1" applyFont="1" applyFill="1" applyBorder="1" applyAlignment="1">
      <alignment vertical="center"/>
    </xf>
    <xf numFmtId="168" fontId="2" fillId="0" borderId="1" xfId="1" applyNumberFormat="1" applyFont="1" applyFill="1" applyBorder="1" applyAlignment="1">
      <alignment vertical="center"/>
    </xf>
    <xf numFmtId="168" fontId="2" fillId="0" borderId="2" xfId="1" applyNumberFormat="1" applyFont="1" applyFill="1" applyBorder="1" applyAlignment="1">
      <alignment vertical="center"/>
    </xf>
    <xf numFmtId="165" fontId="11" fillId="0" borderId="0" xfId="12" applyNumberFormat="1" applyFont="1" applyFill="1" applyBorder="1" applyAlignment="1">
      <alignment vertical="center"/>
    </xf>
    <xf numFmtId="165" fontId="11" fillId="0" borderId="0" xfId="12" applyNumberFormat="1" applyFont="1" applyFill="1" applyBorder="1" applyAlignment="1">
      <alignment horizontal="right" vertical="center"/>
    </xf>
    <xf numFmtId="169" fontId="11" fillId="0" borderId="0" xfId="12" applyNumberFormat="1" applyFont="1" applyFill="1" applyBorder="1" applyAlignment="1">
      <alignment horizontal="right" vertical="center"/>
    </xf>
    <xf numFmtId="169" fontId="11" fillId="0" borderId="0" xfId="12" applyNumberFormat="1" applyFont="1" applyFill="1" applyBorder="1" applyAlignment="1">
      <alignment vertical="center"/>
    </xf>
    <xf numFmtId="169" fontId="11" fillId="0" borderId="0" xfId="9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168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0" xfId="12" applyFont="1" applyFill="1" applyBorder="1" applyAlignment="1">
      <alignment horizontal="center" vertical="center"/>
    </xf>
    <xf numFmtId="169" fontId="2" fillId="0" borderId="0" xfId="15" applyNumberFormat="1" applyFont="1" applyFill="1" applyAlignment="1">
      <alignment horizontal="center" vertical="center"/>
    </xf>
    <xf numFmtId="49" fontId="2" fillId="0" borderId="0" xfId="15" applyNumberFormat="1" applyFont="1" applyFill="1" applyBorder="1" applyAlignment="1">
      <alignment horizontal="center" vertical="center"/>
    </xf>
    <xf numFmtId="169" fontId="2" fillId="0" borderId="0" xfId="12" applyNumberFormat="1" applyFont="1" applyFill="1" applyBorder="1" applyAlignment="1">
      <alignment horizontal="center" vertical="center"/>
    </xf>
    <xf numFmtId="169" fontId="2" fillId="0" borderId="1" xfId="15" applyNumberFormat="1" applyFont="1" applyFill="1" applyBorder="1" applyAlignment="1">
      <alignment horizontal="center" vertical="center"/>
    </xf>
    <xf numFmtId="165" fontId="2" fillId="0" borderId="0" xfId="12" applyNumberFormat="1" applyFont="1" applyFill="1" applyBorder="1" applyAlignment="1">
      <alignment horizontal="center" vertical="center"/>
    </xf>
    <xf numFmtId="165" fontId="11" fillId="0" borderId="0" xfId="12" applyNumberFormat="1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right" vertical="center"/>
    </xf>
    <xf numFmtId="168" fontId="5" fillId="0" borderId="0" xfId="1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5" fontId="11" fillId="0" borderId="0" xfId="12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41" fontId="5" fillId="0" borderId="2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171" fontId="5" fillId="0" borderId="0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65" fontId="9" fillId="0" borderId="0" xfId="1" applyNumberFormat="1" applyFont="1" applyFill="1" applyAlignment="1">
      <alignment horizontal="right" vertical="center"/>
    </xf>
    <xf numFmtId="43" fontId="2" fillId="0" borderId="1" xfId="13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3" fontId="5" fillId="0" borderId="1" xfId="1" applyNumberFormat="1" applyFont="1" applyFill="1" applyBorder="1" applyAlignment="1">
      <alignment horizontal="right" vertical="center"/>
    </xf>
    <xf numFmtId="43" fontId="2" fillId="0" borderId="0" xfId="13" applyNumberFormat="1" applyFont="1" applyFill="1" applyBorder="1" applyAlignment="1">
      <alignment horizontal="right" vertical="center"/>
    </xf>
    <xf numFmtId="49" fontId="8" fillId="0" borderId="0" xfId="15" applyNumberFormat="1" applyFont="1" applyFill="1" applyBorder="1" applyAlignment="1">
      <alignment horizontal="center" vertical="center"/>
    </xf>
    <xf numFmtId="165" fontId="5" fillId="0" borderId="0" xfId="12" applyNumberFormat="1" applyFont="1" applyFill="1" applyBorder="1" applyAlignment="1">
      <alignment horizontal="right" vertical="center"/>
    </xf>
    <xf numFmtId="169" fontId="5" fillId="0" borderId="0" xfId="12" applyNumberFormat="1" applyFont="1" applyFill="1" applyBorder="1" applyAlignment="1">
      <alignment horizontal="right" vertical="center"/>
    </xf>
    <xf numFmtId="0" fontId="10" fillId="0" borderId="0" xfId="12" applyFont="1" applyFill="1" applyBorder="1" applyAlignment="1">
      <alignment vertical="center"/>
    </xf>
    <xf numFmtId="172" fontId="5" fillId="0" borderId="0" xfId="0" applyNumberFormat="1" applyFont="1" applyFill="1" applyBorder="1" applyAlignment="1">
      <alignment horizontal="right" vertical="center"/>
    </xf>
    <xf numFmtId="164" fontId="5" fillId="0" borderId="0" xfId="1" applyFont="1" applyFill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168" fontId="5" fillId="0" borderId="0" xfId="0" applyNumberFormat="1" applyFont="1" applyFill="1" applyAlignment="1">
      <alignment horizontal="right" vertical="center"/>
    </xf>
    <xf numFmtId="0" fontId="11" fillId="0" borderId="0" xfId="0" applyFont="1" applyFill="1" applyAlignment="1"/>
    <xf numFmtId="165" fontId="5" fillId="0" borderId="0" xfId="0" applyNumberFormat="1" applyFont="1" applyFill="1" applyAlignment="1"/>
    <xf numFmtId="0" fontId="5" fillId="0" borderId="0" xfId="16" applyFont="1" applyFill="1" applyAlignment="1"/>
    <xf numFmtId="165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68" fontId="2" fillId="0" borderId="0" xfId="1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Border="1" applyAlignment="1">
      <alignment horizontal="right" vertical="center"/>
    </xf>
    <xf numFmtId="169" fontId="2" fillId="0" borderId="5" xfId="15" applyNumberFormat="1" applyFont="1" applyFill="1" applyBorder="1" applyAlignment="1">
      <alignment vertical="center"/>
    </xf>
    <xf numFmtId="0" fontId="11" fillId="0" borderId="0" xfId="0" quotePrefix="1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16" applyFont="1" applyFill="1" applyAlignment="1">
      <alignment vertical="center"/>
    </xf>
    <xf numFmtId="168" fontId="10" fillId="0" borderId="0" xfId="1" applyNumberFormat="1" applyFont="1" applyFill="1" applyBorder="1" applyAlignment="1">
      <alignment horizontal="right" vertical="center"/>
    </xf>
    <xf numFmtId="0" fontId="10" fillId="0" borderId="0" xfId="0" applyNumberFormat="1" applyFont="1" applyFill="1" applyAlignment="1">
      <alignment horizontal="center" vertical="center"/>
    </xf>
    <xf numFmtId="168" fontId="10" fillId="0" borderId="1" xfId="1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8" fontId="16" fillId="0" borderId="0" xfId="0" applyNumberFormat="1" applyFont="1" applyFill="1" applyAlignment="1">
      <alignment horizontal="right" vertical="center"/>
    </xf>
    <xf numFmtId="164" fontId="16" fillId="0" borderId="0" xfId="1" applyFont="1" applyFill="1" applyAlignment="1">
      <alignment horizontal="right" vertical="center"/>
    </xf>
    <xf numFmtId="173" fontId="5" fillId="0" borderId="1" xfId="0" applyNumberFormat="1" applyFont="1" applyFill="1" applyBorder="1" applyAlignment="1">
      <alignment horizontal="right" vertical="center"/>
    </xf>
    <xf numFmtId="164" fontId="5" fillId="0" borderId="0" xfId="1" applyFont="1" applyFill="1" applyBorder="1" applyAlignment="1">
      <alignment horizontal="right" vertical="center"/>
    </xf>
    <xf numFmtId="173" fontId="5" fillId="0" borderId="0" xfId="0" applyNumberFormat="1" applyFont="1" applyFill="1" applyBorder="1" applyAlignment="1">
      <alignment horizontal="right" vertical="center"/>
    </xf>
    <xf numFmtId="0" fontId="5" fillId="0" borderId="0" xfId="14" applyFont="1" applyFill="1" applyAlignment="1">
      <alignment vertical="center"/>
    </xf>
    <xf numFmtId="169" fontId="2" fillId="0" borderId="4" xfId="15" applyNumberFormat="1" applyFont="1" applyFill="1" applyBorder="1" applyAlignment="1">
      <alignment horizontal="center" vertical="center" wrapText="1"/>
    </xf>
    <xf numFmtId="41" fontId="5" fillId="0" borderId="4" xfId="0" applyNumberFormat="1" applyFont="1" applyFill="1" applyBorder="1" applyAlignment="1">
      <alignment horizontal="right" vertical="center"/>
    </xf>
    <xf numFmtId="171" fontId="5" fillId="0" borderId="2" xfId="0" applyNumberFormat="1" applyFont="1" applyFill="1" applyBorder="1" applyAlignment="1">
      <alignment horizontal="right" vertical="center"/>
    </xf>
    <xf numFmtId="169" fontId="2" fillId="0" borderId="0" xfId="15" applyNumberFormat="1" applyFont="1" applyFill="1" applyBorder="1" applyAlignment="1">
      <alignment horizontal="right" vertical="center"/>
    </xf>
    <xf numFmtId="43" fontId="2" fillId="0" borderId="0" xfId="15" applyNumberFormat="1" applyFont="1" applyFill="1" applyBorder="1" applyAlignment="1">
      <alignment horizontal="right" vertical="center"/>
    </xf>
    <xf numFmtId="170" fontId="2" fillId="0" borderId="0" xfId="15" applyNumberFormat="1" applyFont="1" applyFill="1" applyBorder="1" applyAlignment="1">
      <alignment horizontal="right" vertical="center"/>
    </xf>
    <xf numFmtId="43" fontId="2" fillId="0" borderId="1" xfId="15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vertical="center"/>
    </xf>
    <xf numFmtId="0" fontId="11" fillId="0" borderId="0" xfId="0" quotePrefix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65" fontId="9" fillId="0" borderId="0" xfId="12" applyNumberFormat="1" applyFont="1" applyFill="1" applyBorder="1" applyAlignment="1">
      <alignment horizontal="center" vertical="center"/>
    </xf>
    <xf numFmtId="169" fontId="8" fillId="0" borderId="0" xfId="15" applyNumberFormat="1" applyFont="1" applyFill="1" applyBorder="1" applyAlignment="1">
      <alignment horizontal="center" vertical="center"/>
    </xf>
    <xf numFmtId="0" fontId="2" fillId="0" borderId="0" xfId="15" applyFont="1" applyFill="1" applyAlignment="1">
      <alignment horizontal="center" vertical="center"/>
    </xf>
    <xf numFmtId="0" fontId="5" fillId="0" borderId="0" xfId="12" applyFont="1" applyFill="1" applyBorder="1" applyAlignment="1">
      <alignment horizontal="center" vertical="center"/>
    </xf>
    <xf numFmtId="165" fontId="9" fillId="0" borderId="0" xfId="1" applyNumberFormat="1" applyFont="1" applyFill="1" applyAlignment="1">
      <alignment horizontal="right" vertical="top"/>
    </xf>
    <xf numFmtId="165" fontId="9" fillId="0" borderId="0" xfId="1" applyNumberFormat="1" applyFont="1" applyFill="1" applyAlignment="1">
      <alignment horizontal="right"/>
    </xf>
    <xf numFmtId="165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165" fontId="10" fillId="0" borderId="0" xfId="0" applyNumberFormat="1" applyFont="1" applyFill="1" applyAlignment="1">
      <alignment vertical="center"/>
    </xf>
    <xf numFmtId="0" fontId="11" fillId="0" borderId="0" xfId="0" quotePrefix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left" vertical="center"/>
    </xf>
    <xf numFmtId="165" fontId="11" fillId="0" borderId="0" xfId="0" applyNumberFormat="1" applyFont="1" applyFill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9" fillId="0" borderId="0" xfId="12" applyNumberFormat="1" applyFont="1" applyFill="1" applyBorder="1" applyAlignment="1">
      <alignment horizontal="center" vertical="center"/>
    </xf>
    <xf numFmtId="169" fontId="8" fillId="0" borderId="0" xfId="15" applyNumberFormat="1" applyFont="1" applyFill="1" applyBorder="1" applyAlignment="1">
      <alignment horizontal="center" vertical="center"/>
    </xf>
    <xf numFmtId="0" fontId="5" fillId="0" borderId="0" xfId="12" applyFont="1" applyFill="1" applyAlignment="1">
      <alignment horizontal="center" vertical="center"/>
    </xf>
    <xf numFmtId="0" fontId="2" fillId="0" borderId="0" xfId="15" applyFont="1" applyFill="1" applyAlignment="1">
      <alignment horizontal="center" vertical="center"/>
    </xf>
    <xf numFmtId="0" fontId="9" fillId="0" borderId="0" xfId="12" applyFont="1" applyFill="1" applyBorder="1" applyAlignment="1">
      <alignment horizontal="center" vertical="center"/>
    </xf>
    <xf numFmtId="0" fontId="9" fillId="0" borderId="0" xfId="12" applyFont="1" applyFill="1" applyAlignment="1">
      <alignment horizontal="center" vertical="center"/>
    </xf>
    <xf numFmtId="0" fontId="11" fillId="0" borderId="0" xfId="12" quotePrefix="1" applyFont="1" applyFill="1" applyAlignment="1">
      <alignment horizontal="center" vertical="center"/>
    </xf>
    <xf numFmtId="0" fontId="11" fillId="0" borderId="0" xfId="12" applyFont="1" applyFill="1" applyAlignment="1">
      <alignment horizontal="center" vertical="center"/>
    </xf>
    <xf numFmtId="169" fontId="2" fillId="0" borderId="4" xfId="15" applyNumberFormat="1" applyFont="1" applyFill="1" applyBorder="1" applyAlignment="1">
      <alignment horizontal="center" vertical="center"/>
    </xf>
    <xf numFmtId="165" fontId="2" fillId="0" borderId="1" xfId="12" applyNumberFormat="1" applyFont="1" applyFill="1" applyBorder="1" applyAlignment="1">
      <alignment horizontal="right" vertical="center"/>
    </xf>
    <xf numFmtId="0" fontId="5" fillId="0" borderId="0" xfId="12" applyFont="1" applyFill="1" applyBorder="1" applyAlignment="1">
      <alignment horizontal="center" vertical="center"/>
    </xf>
  </cellXfs>
  <cellStyles count="19">
    <cellStyle name="Comma" xfId="1" builtinId="3"/>
    <cellStyle name="Comma 2" xfId="2"/>
    <cellStyle name="Comma 2 6" xfId="3"/>
    <cellStyle name="Comma 23" xfId="4"/>
    <cellStyle name="Comma 3" xfId="5"/>
    <cellStyle name="Comma 3 2" xfId="6"/>
    <cellStyle name="Comma 3 2 3" xfId="7"/>
    <cellStyle name="Comma 4" xfId="8"/>
    <cellStyle name="Comma 94" xfId="9"/>
    <cellStyle name="Comma_T-59-Q1 2" xfId="10"/>
    <cellStyle name="Normal" xfId="0" builtinId="0"/>
    <cellStyle name="Normal 110" xfId="11"/>
    <cellStyle name="Normal 111" xfId="12"/>
    <cellStyle name="Normal 2" xfId="13"/>
    <cellStyle name="Normal 30" xfId="14"/>
    <cellStyle name="Normal_T-59-Q1" xfId="15"/>
    <cellStyle name="Normal_T-87-Q3" xfId="16"/>
    <cellStyle name="Percent 2" xfId="17"/>
    <cellStyle name="Percent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Users/surachet/AppData/Local/Microsoft/Windows/Temporary%20Internet%20Files/Content.Outlook/B1MKM9VS/Final_BudgetingTemplate_2014_Finance%20%20Corp%20Plan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ata17%20-%20&#3617;&#3640;&#3585;/Q3/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1_Q3'06/cash%20company/BKK/Diana_Group/DIANA_Q2'06/NFC/Documents%20and%20Settings/Administrator/Desktop/data17%20-%20&#3617;&#3640;&#3585;/Q3/working%20paper%20cash%20flow%20PP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ball/job/Oceanglass/2010/OCE_WP_03.31.09/Detail/P'Dang/M3_Var_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</sheet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18"/>
  <sheetViews>
    <sheetView tabSelected="1" view="pageBreakPreview" zoomScaleNormal="110" zoomScaleSheetLayoutView="100" workbookViewId="0"/>
  </sheetViews>
  <sheetFormatPr defaultColWidth="9.140625" defaultRowHeight="20.100000000000001" customHeight="1" x14ac:dyDescent="0.5"/>
  <cols>
    <col min="1" max="4" width="1.28515625" style="2" customWidth="1"/>
    <col min="5" max="5" width="29.7109375" style="2" customWidth="1"/>
    <col min="6" max="6" width="7.5703125" style="3" customWidth="1"/>
    <col min="7" max="7" width="0.7109375" style="4" customWidth="1"/>
    <col min="8" max="8" width="12.42578125" style="4" customWidth="1"/>
    <col min="9" max="9" width="0.7109375" style="4" customWidth="1"/>
    <col min="10" max="10" width="12.42578125" style="4" customWidth="1"/>
    <col min="11" max="11" width="0.7109375" style="4" customWidth="1"/>
    <col min="12" max="12" width="12" style="4" customWidth="1"/>
    <col min="13" max="13" width="0.7109375" style="4" customWidth="1"/>
    <col min="14" max="14" width="12.42578125" style="2" customWidth="1"/>
    <col min="15" max="16384" width="9.140625" style="2"/>
  </cols>
  <sheetData>
    <row r="1" spans="1:14" ht="24" customHeight="1" x14ac:dyDescent="0.5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61"/>
      <c r="M1" s="62"/>
      <c r="N1" s="161" t="s">
        <v>103</v>
      </c>
    </row>
    <row r="2" spans="1:14" ht="24" customHeight="1" x14ac:dyDescent="0.5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61"/>
      <c r="M2" s="62"/>
      <c r="N2" s="161" t="s">
        <v>104</v>
      </c>
    </row>
    <row r="3" spans="1:14" ht="24" customHeight="1" x14ac:dyDescent="0.5">
      <c r="A3" s="166" t="s">
        <v>81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14" ht="24" customHeight="1" x14ac:dyDescent="0.5">
      <c r="A4" s="167" t="s">
        <v>80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</row>
    <row r="5" spans="1:14" ht="24" customHeight="1" x14ac:dyDescent="0.5">
      <c r="A5" s="167" t="s">
        <v>39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</row>
    <row r="6" spans="1:14" s="5" customFormat="1" ht="24" customHeight="1" x14ac:dyDescent="0.5">
      <c r="A6" s="163" t="s">
        <v>161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" customFormat="1" ht="8.4499999999999993" customHeight="1" x14ac:dyDescent="0.5"/>
    <row r="8" spans="1:14" s="5" customFormat="1" ht="20.100000000000001" customHeight="1" x14ac:dyDescent="0.5">
      <c r="A8" s="117"/>
      <c r="B8" s="117"/>
      <c r="C8" s="117"/>
      <c r="D8" s="117"/>
      <c r="E8" s="117"/>
      <c r="F8" s="117"/>
      <c r="G8" s="117"/>
      <c r="H8" s="164" t="s">
        <v>112</v>
      </c>
      <c r="I8" s="164"/>
      <c r="J8" s="164"/>
      <c r="K8" s="164"/>
      <c r="L8" s="164"/>
      <c r="M8" s="164"/>
      <c r="N8" s="164"/>
    </row>
    <row r="9" spans="1:14" s="5" customFormat="1" ht="20.100000000000001" customHeight="1" x14ac:dyDescent="0.5">
      <c r="A9" s="75"/>
      <c r="B9" s="75"/>
      <c r="C9" s="76"/>
      <c r="D9" s="75"/>
      <c r="E9" s="76"/>
      <c r="F9" s="118"/>
      <c r="G9" s="119"/>
      <c r="H9" s="162" t="s">
        <v>74</v>
      </c>
      <c r="I9" s="162"/>
      <c r="J9" s="162"/>
      <c r="K9" s="120"/>
      <c r="L9" s="162" t="s">
        <v>75</v>
      </c>
      <c r="M9" s="162"/>
      <c r="N9" s="162"/>
    </row>
    <row r="10" spans="1:14" s="5" customFormat="1" ht="20.45" customHeight="1" x14ac:dyDescent="0.5">
      <c r="A10" s="75"/>
      <c r="B10" s="75"/>
      <c r="C10" s="76"/>
      <c r="D10" s="75"/>
      <c r="E10" s="76"/>
      <c r="F10" s="118"/>
      <c r="G10" s="119"/>
      <c r="H10" s="121" t="s">
        <v>142</v>
      </c>
      <c r="I10" s="122"/>
      <c r="J10" s="121" t="s">
        <v>151</v>
      </c>
      <c r="K10" s="120"/>
      <c r="L10" s="121" t="s">
        <v>142</v>
      </c>
      <c r="M10" s="122"/>
      <c r="N10" s="121" t="s">
        <v>151</v>
      </c>
    </row>
    <row r="11" spans="1:14" ht="25.15" customHeight="1" x14ac:dyDescent="0.5">
      <c r="A11" s="152"/>
      <c r="B11" s="152"/>
      <c r="C11" s="77"/>
      <c r="D11" s="152"/>
      <c r="F11" s="122" t="s">
        <v>0</v>
      </c>
      <c r="G11" s="123"/>
      <c r="H11" s="124" t="s">
        <v>155</v>
      </c>
      <c r="I11" s="125"/>
      <c r="J11" s="124" t="s">
        <v>152</v>
      </c>
      <c r="K11" s="125"/>
      <c r="L11" s="124" t="s">
        <v>155</v>
      </c>
      <c r="M11" s="125"/>
      <c r="N11" s="124" t="s">
        <v>152</v>
      </c>
    </row>
    <row r="12" spans="1:14" ht="20.100000000000001" customHeight="1" x14ac:dyDescent="0.5">
      <c r="A12" s="152"/>
      <c r="B12" s="152"/>
      <c r="C12" s="77"/>
      <c r="D12" s="152"/>
      <c r="E12" s="126" t="s">
        <v>1</v>
      </c>
      <c r="F12" s="122"/>
      <c r="G12" s="123"/>
      <c r="H12" s="127"/>
      <c r="I12" s="125"/>
      <c r="J12" s="127"/>
      <c r="K12" s="125"/>
      <c r="L12" s="127"/>
      <c r="M12" s="125"/>
      <c r="N12" s="127"/>
    </row>
    <row r="13" spans="1:14" ht="20.100000000000001" customHeight="1" x14ac:dyDescent="0.5">
      <c r="A13" s="168" t="s">
        <v>2</v>
      </c>
      <c r="B13" s="168"/>
      <c r="C13" s="168"/>
      <c r="D13" s="168"/>
      <c r="E13" s="168"/>
      <c r="F13" s="128"/>
      <c r="G13" s="128"/>
      <c r="H13" s="128"/>
      <c r="I13" s="128"/>
      <c r="J13" s="128"/>
      <c r="K13" s="129"/>
      <c r="L13" s="129"/>
      <c r="M13" s="129"/>
      <c r="N13" s="129"/>
    </row>
    <row r="14" spans="1:14" ht="20.100000000000001" customHeight="1" x14ac:dyDescent="0.5">
      <c r="A14" s="77"/>
      <c r="B14" s="152" t="s">
        <v>33</v>
      </c>
      <c r="C14" s="130"/>
      <c r="D14" s="130"/>
      <c r="E14" s="130"/>
      <c r="F14" s="125"/>
      <c r="G14" s="123"/>
      <c r="H14" s="131">
        <v>67308</v>
      </c>
      <c r="I14" s="131"/>
      <c r="J14" s="131">
        <v>90246</v>
      </c>
      <c r="K14" s="131"/>
      <c r="L14" s="131">
        <v>11612</v>
      </c>
      <c r="M14" s="131"/>
      <c r="N14" s="131">
        <v>32049</v>
      </c>
    </row>
    <row r="15" spans="1:14" ht="20.100000000000001" customHeight="1" x14ac:dyDescent="0.5">
      <c r="A15" s="77"/>
      <c r="B15" s="152" t="s">
        <v>49</v>
      </c>
      <c r="C15" s="130"/>
      <c r="D15" s="130"/>
      <c r="E15" s="130"/>
      <c r="F15" s="125" t="s">
        <v>153</v>
      </c>
      <c r="G15" s="123"/>
      <c r="H15" s="131">
        <v>120940</v>
      </c>
      <c r="I15" s="131"/>
      <c r="J15" s="131">
        <v>227428</v>
      </c>
      <c r="K15" s="131"/>
      <c r="L15" s="131">
        <v>141844</v>
      </c>
      <c r="M15" s="131"/>
      <c r="N15" s="131">
        <v>240165</v>
      </c>
    </row>
    <row r="16" spans="1:14" ht="20.100000000000001" customHeight="1" x14ac:dyDescent="0.5">
      <c r="A16" s="77"/>
      <c r="B16" s="152" t="s">
        <v>143</v>
      </c>
      <c r="C16" s="130"/>
      <c r="D16" s="130"/>
      <c r="E16" s="130"/>
      <c r="F16" s="132">
        <v>4</v>
      </c>
      <c r="G16" s="123"/>
      <c r="H16" s="131">
        <v>0</v>
      </c>
      <c r="I16" s="131"/>
      <c r="J16" s="131">
        <v>0</v>
      </c>
      <c r="K16" s="131"/>
      <c r="L16" s="131">
        <v>10000</v>
      </c>
      <c r="M16" s="131"/>
      <c r="N16" s="131">
        <v>6500</v>
      </c>
    </row>
    <row r="17" spans="1:14" ht="20.100000000000001" customHeight="1" x14ac:dyDescent="0.5">
      <c r="A17" s="77"/>
      <c r="B17" s="152" t="s">
        <v>68</v>
      </c>
      <c r="C17" s="130"/>
      <c r="D17" s="130"/>
      <c r="E17" s="130"/>
      <c r="F17" s="125">
        <v>6</v>
      </c>
      <c r="G17" s="123"/>
      <c r="H17" s="131">
        <v>1020186</v>
      </c>
      <c r="I17" s="131"/>
      <c r="J17" s="131">
        <v>997503</v>
      </c>
      <c r="K17" s="131"/>
      <c r="L17" s="131">
        <v>1010774</v>
      </c>
      <c r="M17" s="131"/>
      <c r="N17" s="131">
        <v>994226</v>
      </c>
    </row>
    <row r="18" spans="1:14" ht="20.100000000000001" customHeight="1" x14ac:dyDescent="0.5">
      <c r="A18" s="77"/>
      <c r="B18" s="152" t="s">
        <v>59</v>
      </c>
      <c r="C18" s="130"/>
      <c r="D18" s="130"/>
      <c r="E18" s="130"/>
      <c r="F18" s="125"/>
      <c r="G18" s="123"/>
      <c r="H18" s="131">
        <v>17318</v>
      </c>
      <c r="I18" s="131"/>
      <c r="J18" s="131">
        <v>18131</v>
      </c>
      <c r="K18" s="131"/>
      <c r="L18" s="131">
        <v>17318</v>
      </c>
      <c r="M18" s="131"/>
      <c r="N18" s="131">
        <v>18131</v>
      </c>
    </row>
    <row r="19" spans="1:14" ht="20.100000000000001" customHeight="1" x14ac:dyDescent="0.5">
      <c r="A19" s="77"/>
      <c r="B19" s="152" t="s">
        <v>3</v>
      </c>
      <c r="C19" s="77"/>
      <c r="D19" s="152"/>
      <c r="E19" s="77"/>
      <c r="F19" s="125"/>
      <c r="G19" s="123"/>
      <c r="H19" s="133">
        <v>5460</v>
      </c>
      <c r="I19" s="131"/>
      <c r="J19" s="133">
        <v>2697</v>
      </c>
      <c r="K19" s="131"/>
      <c r="L19" s="133">
        <v>5455</v>
      </c>
      <c r="M19" s="131"/>
      <c r="N19" s="133">
        <v>2689</v>
      </c>
    </row>
    <row r="20" spans="1:14" s="76" customFormat="1" ht="9.9499999999999993" customHeight="1" x14ac:dyDescent="0.5">
      <c r="A20" s="120"/>
      <c r="B20" s="120"/>
      <c r="C20" s="120"/>
      <c r="D20" s="120"/>
      <c r="E20" s="120"/>
      <c r="F20" s="117"/>
      <c r="G20" s="117"/>
      <c r="H20" s="131"/>
      <c r="I20" s="131"/>
      <c r="J20" s="131"/>
      <c r="K20" s="131"/>
      <c r="L20" s="131"/>
      <c r="M20" s="131"/>
      <c r="N20" s="131"/>
    </row>
    <row r="21" spans="1:14" ht="20.100000000000001" customHeight="1" x14ac:dyDescent="0.5">
      <c r="A21" s="152" t="s">
        <v>26</v>
      </c>
      <c r="B21" s="128"/>
      <c r="C21" s="77"/>
      <c r="D21" s="152"/>
      <c r="E21" s="77"/>
      <c r="F21" s="125"/>
      <c r="G21" s="123"/>
      <c r="H21" s="133">
        <f>SUM(H14:H19)</f>
        <v>1231212</v>
      </c>
      <c r="I21" s="131"/>
      <c r="J21" s="133">
        <f>SUM(J14:J19)</f>
        <v>1336005</v>
      </c>
      <c r="K21" s="131"/>
      <c r="L21" s="133">
        <f>SUM(L14:L19)</f>
        <v>1197003</v>
      </c>
      <c r="M21" s="131"/>
      <c r="N21" s="133">
        <f>SUM(N14:N19)</f>
        <v>1293760</v>
      </c>
    </row>
    <row r="22" spans="1:14" ht="14.25" customHeight="1" x14ac:dyDescent="0.5">
      <c r="A22" s="152"/>
      <c r="B22" s="128"/>
      <c r="C22" s="77"/>
      <c r="D22" s="152"/>
      <c r="E22" s="77"/>
      <c r="F22" s="125"/>
      <c r="G22" s="123"/>
      <c r="H22" s="2"/>
      <c r="I22" s="134"/>
      <c r="J22" s="134"/>
      <c r="K22" s="134"/>
      <c r="L22" s="2"/>
      <c r="M22" s="134"/>
      <c r="N22" s="134"/>
    </row>
    <row r="23" spans="1:14" ht="20.100000000000001" customHeight="1" x14ac:dyDescent="0.5">
      <c r="A23" s="168" t="s">
        <v>4</v>
      </c>
      <c r="B23" s="168"/>
      <c r="C23" s="168"/>
      <c r="D23" s="168"/>
      <c r="E23" s="168"/>
      <c r="F23" s="125"/>
      <c r="G23" s="123"/>
      <c r="H23" s="2"/>
      <c r="I23" s="129"/>
      <c r="J23" s="129"/>
      <c r="K23" s="129"/>
      <c r="L23" s="2"/>
      <c r="M23" s="129"/>
      <c r="N23" s="129"/>
    </row>
    <row r="24" spans="1:14" ht="20.100000000000001" customHeight="1" x14ac:dyDescent="0.5">
      <c r="A24" s="77"/>
      <c r="B24" s="152" t="s">
        <v>42</v>
      </c>
      <c r="C24" s="152"/>
      <c r="D24" s="152"/>
      <c r="E24" s="77"/>
      <c r="F24" s="125">
        <v>7</v>
      </c>
      <c r="G24" s="123"/>
      <c r="H24" s="131">
        <v>0</v>
      </c>
      <c r="I24" s="131"/>
      <c r="J24" s="131">
        <v>0</v>
      </c>
      <c r="K24" s="131"/>
      <c r="L24" s="131">
        <v>6000</v>
      </c>
      <c r="M24" s="131"/>
      <c r="N24" s="131">
        <v>6000</v>
      </c>
    </row>
    <row r="25" spans="1:14" ht="20.100000000000001" customHeight="1" x14ac:dyDescent="0.5">
      <c r="A25" s="77"/>
      <c r="B25" s="152" t="s">
        <v>105</v>
      </c>
      <c r="C25" s="152"/>
      <c r="D25" s="152"/>
      <c r="E25" s="77"/>
      <c r="F25" s="125">
        <v>8</v>
      </c>
      <c r="G25" s="123"/>
      <c r="H25" s="131">
        <v>1904443</v>
      </c>
      <c r="I25" s="131"/>
      <c r="J25" s="131">
        <v>1896344</v>
      </c>
      <c r="K25" s="131"/>
      <c r="L25" s="131">
        <v>1904215</v>
      </c>
      <c r="M25" s="131"/>
      <c r="N25" s="131">
        <v>1895985</v>
      </c>
    </row>
    <row r="26" spans="1:14" ht="20.100000000000001" customHeight="1" x14ac:dyDescent="0.5">
      <c r="A26" s="77"/>
      <c r="B26" s="152" t="s">
        <v>106</v>
      </c>
      <c r="C26" s="152"/>
      <c r="D26" s="152"/>
      <c r="E26" s="77"/>
      <c r="F26" s="125">
        <v>9</v>
      </c>
      <c r="G26" s="123"/>
      <c r="H26" s="131">
        <v>19448</v>
      </c>
      <c r="I26" s="131"/>
      <c r="J26" s="131">
        <v>19268</v>
      </c>
      <c r="K26" s="131"/>
      <c r="L26" s="131">
        <v>18779</v>
      </c>
      <c r="M26" s="131"/>
      <c r="N26" s="131">
        <v>18570</v>
      </c>
    </row>
    <row r="27" spans="1:14" ht="20.100000000000001" customHeight="1" x14ac:dyDescent="0.5">
      <c r="A27" s="77"/>
      <c r="B27" s="152" t="s">
        <v>117</v>
      </c>
      <c r="C27" s="152"/>
      <c r="D27" s="152"/>
      <c r="E27" s="77"/>
      <c r="F27" s="125">
        <v>12</v>
      </c>
      <c r="G27" s="123"/>
      <c r="H27" s="131">
        <v>1575</v>
      </c>
      <c r="I27" s="131"/>
      <c r="J27" s="131">
        <v>3135</v>
      </c>
      <c r="K27" s="131"/>
      <c r="L27" s="131">
        <v>0</v>
      </c>
      <c r="M27" s="131"/>
      <c r="N27" s="131">
        <v>0</v>
      </c>
    </row>
    <row r="28" spans="1:14" ht="20.100000000000001" customHeight="1" x14ac:dyDescent="0.5">
      <c r="A28" s="77"/>
      <c r="B28" s="152" t="s">
        <v>38</v>
      </c>
      <c r="C28" s="152"/>
      <c r="D28" s="152"/>
      <c r="E28" s="77"/>
      <c r="F28" s="135"/>
      <c r="G28" s="123"/>
      <c r="H28" s="133">
        <v>7676</v>
      </c>
      <c r="I28" s="131"/>
      <c r="J28" s="133">
        <v>11165</v>
      </c>
      <c r="K28" s="131"/>
      <c r="L28" s="133">
        <v>6611</v>
      </c>
      <c r="M28" s="131"/>
      <c r="N28" s="133">
        <v>9531</v>
      </c>
    </row>
    <row r="29" spans="1:14" s="76" customFormat="1" ht="9.9499999999999993" customHeight="1" x14ac:dyDescent="0.5">
      <c r="A29" s="120"/>
      <c r="B29" s="120"/>
      <c r="C29" s="120"/>
      <c r="D29" s="120"/>
      <c r="E29" s="120"/>
      <c r="F29" s="117"/>
      <c r="G29" s="117"/>
      <c r="H29" s="131"/>
      <c r="I29" s="131"/>
      <c r="J29" s="131"/>
      <c r="K29" s="131"/>
      <c r="L29" s="131"/>
      <c r="M29" s="131"/>
      <c r="N29" s="131"/>
    </row>
    <row r="30" spans="1:14" ht="20.100000000000001" customHeight="1" x14ac:dyDescent="0.5">
      <c r="A30" s="152" t="s">
        <v>27</v>
      </c>
      <c r="B30" s="128"/>
      <c r="C30" s="77"/>
      <c r="D30" s="152"/>
      <c r="E30" s="77"/>
      <c r="F30" s="125"/>
      <c r="G30" s="123"/>
      <c r="H30" s="133">
        <f>SUM(H24:H28)</f>
        <v>1933142</v>
      </c>
      <c r="I30" s="131"/>
      <c r="J30" s="133">
        <f>SUM(J24:J28)</f>
        <v>1929912</v>
      </c>
      <c r="K30" s="131"/>
      <c r="L30" s="133">
        <f>SUM(L24:L28)</f>
        <v>1935605</v>
      </c>
      <c r="M30" s="131"/>
      <c r="N30" s="133">
        <f>SUM(N24:N28)</f>
        <v>1930086</v>
      </c>
    </row>
    <row r="31" spans="1:14" s="76" customFormat="1" ht="9.9499999999999993" customHeight="1" x14ac:dyDescent="0.5">
      <c r="A31" s="120"/>
      <c r="B31" s="120"/>
      <c r="C31" s="120"/>
      <c r="D31" s="120"/>
      <c r="E31" s="120"/>
      <c r="F31" s="117"/>
      <c r="G31" s="117"/>
      <c r="H31" s="131"/>
      <c r="I31" s="131"/>
      <c r="J31" s="131"/>
      <c r="K31" s="131"/>
      <c r="L31" s="131"/>
      <c r="M31" s="131"/>
      <c r="N31" s="131"/>
    </row>
    <row r="32" spans="1:14" ht="20.100000000000001" customHeight="1" thickBot="1" x14ac:dyDescent="0.55000000000000004">
      <c r="A32" s="152" t="s">
        <v>5</v>
      </c>
      <c r="B32" s="128"/>
      <c r="C32" s="77"/>
      <c r="D32" s="152"/>
      <c r="E32" s="77"/>
      <c r="F32" s="125"/>
      <c r="G32" s="123"/>
      <c r="H32" s="136">
        <f>H21+H30</f>
        <v>3164354</v>
      </c>
      <c r="I32" s="131"/>
      <c r="J32" s="136">
        <f>J21+J30</f>
        <v>3265917</v>
      </c>
      <c r="K32" s="131"/>
      <c r="L32" s="136">
        <f>L21+L30</f>
        <v>3132608</v>
      </c>
      <c r="M32" s="131"/>
      <c r="N32" s="136">
        <f>N21+N30</f>
        <v>3223846</v>
      </c>
    </row>
    <row r="33" spans="1:14" ht="19.5" customHeight="1" thickTop="1" x14ac:dyDescent="0.5">
      <c r="A33" s="8"/>
      <c r="B33" s="8"/>
      <c r="D33" s="6"/>
      <c r="F33" s="9"/>
      <c r="G33" s="12"/>
      <c r="H33" s="10"/>
      <c r="I33" s="12"/>
      <c r="J33" s="10"/>
      <c r="K33" s="12"/>
      <c r="L33" s="10"/>
      <c r="M33" s="12"/>
      <c r="N33" s="10"/>
    </row>
    <row r="34" spans="1:14" ht="19.5" customHeight="1" x14ac:dyDescent="0.5">
      <c r="A34" s="8"/>
      <c r="B34" s="8"/>
      <c r="D34" s="6"/>
      <c r="F34" s="9"/>
      <c r="G34" s="12"/>
      <c r="H34" s="10"/>
      <c r="I34" s="12"/>
      <c r="J34" s="10"/>
      <c r="K34" s="12"/>
      <c r="L34" s="10"/>
      <c r="M34" s="12"/>
      <c r="N34" s="10"/>
    </row>
    <row r="35" spans="1:14" ht="19.5" customHeight="1" x14ac:dyDescent="0.5">
      <c r="A35" s="8"/>
      <c r="B35" s="8"/>
      <c r="D35" s="6"/>
      <c r="F35" s="9"/>
      <c r="G35" s="12"/>
      <c r="H35" s="10"/>
      <c r="I35" s="12"/>
      <c r="J35" s="10"/>
      <c r="K35" s="12"/>
      <c r="L35" s="10"/>
      <c r="M35" s="12"/>
      <c r="N35" s="10"/>
    </row>
    <row r="36" spans="1:14" ht="11.25" customHeight="1" x14ac:dyDescent="0.5">
      <c r="A36" s="8"/>
      <c r="B36" s="8"/>
      <c r="D36" s="6"/>
      <c r="F36" s="9"/>
      <c r="G36" s="12"/>
      <c r="H36" s="10"/>
      <c r="I36" s="12"/>
      <c r="J36" s="10"/>
      <c r="K36" s="12"/>
      <c r="L36" s="10"/>
      <c r="M36" s="12"/>
      <c r="N36" s="10"/>
    </row>
    <row r="37" spans="1:14" s="45" customFormat="1" ht="18.95" customHeight="1" x14ac:dyDescent="0.5">
      <c r="A37" s="169" t="s">
        <v>129</v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</row>
    <row r="38" spans="1:14" s="45" customFormat="1" ht="20.100000000000001" customHeight="1" x14ac:dyDescent="0.5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</row>
    <row r="39" spans="1:14" s="45" customFormat="1" ht="12" customHeight="1" x14ac:dyDescent="0.5">
      <c r="A39" s="154"/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</row>
    <row r="40" spans="1:14" s="5" customFormat="1" ht="24.95" customHeight="1" x14ac:dyDescent="0.5">
      <c r="A40" s="46" t="s">
        <v>72</v>
      </c>
      <c r="B40" s="13"/>
      <c r="D40" s="13"/>
      <c r="F40" s="16"/>
      <c r="G40" s="12"/>
      <c r="H40" s="12"/>
      <c r="I40" s="12"/>
      <c r="J40" s="12"/>
      <c r="K40" s="12"/>
      <c r="L40" s="12"/>
      <c r="M40" s="12"/>
      <c r="N40" s="13"/>
    </row>
    <row r="41" spans="1:14" s="5" customFormat="1" ht="24.95" customHeight="1" x14ac:dyDescent="0.5">
      <c r="A41" s="46"/>
      <c r="B41" s="13"/>
      <c r="D41" s="13"/>
      <c r="F41" s="16"/>
      <c r="G41" s="12"/>
      <c r="H41" s="12"/>
      <c r="I41" s="12"/>
      <c r="J41" s="12"/>
      <c r="K41" s="12"/>
      <c r="L41" s="61"/>
      <c r="M41" s="62"/>
      <c r="N41" s="88" t="s">
        <v>103</v>
      </c>
    </row>
    <row r="42" spans="1:14" s="5" customFormat="1" ht="24.95" customHeight="1" x14ac:dyDescent="0.5">
      <c r="A42" s="46"/>
      <c r="B42" s="13"/>
      <c r="D42" s="13"/>
      <c r="F42" s="16"/>
      <c r="G42" s="12"/>
      <c r="H42" s="12"/>
      <c r="I42" s="12"/>
      <c r="J42" s="12"/>
      <c r="K42" s="12"/>
      <c r="L42" s="61"/>
      <c r="M42" s="62"/>
      <c r="N42" s="88" t="s">
        <v>104</v>
      </c>
    </row>
    <row r="43" spans="1:14" ht="24" customHeight="1" x14ac:dyDescent="0.5">
      <c r="A43" s="166" t="s">
        <v>82</v>
      </c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</row>
    <row r="44" spans="1:14" ht="24" customHeight="1" x14ac:dyDescent="0.5">
      <c r="A44" s="167" t="s">
        <v>80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</row>
    <row r="45" spans="1:14" ht="24" customHeight="1" x14ac:dyDescent="0.5">
      <c r="A45" s="167" t="s">
        <v>73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</row>
    <row r="46" spans="1:14" s="5" customFormat="1" ht="24" customHeight="1" x14ac:dyDescent="0.5">
      <c r="A46" s="163" t="s">
        <v>161</v>
      </c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</row>
    <row r="47" spans="1:14" s="5" customFormat="1" ht="18" customHeight="1" x14ac:dyDescent="0.5"/>
    <row r="48" spans="1:14" s="76" customFormat="1" ht="21.95" customHeight="1" x14ac:dyDescent="0.5">
      <c r="A48" s="117"/>
      <c r="B48" s="117"/>
      <c r="C48" s="117"/>
      <c r="D48" s="117"/>
      <c r="E48" s="117"/>
      <c r="F48" s="117"/>
      <c r="G48" s="117"/>
      <c r="H48" s="164" t="s">
        <v>112</v>
      </c>
      <c r="I48" s="164"/>
      <c r="J48" s="164"/>
      <c r="K48" s="164"/>
      <c r="L48" s="164"/>
      <c r="M48" s="164"/>
      <c r="N48" s="164"/>
    </row>
    <row r="49" spans="1:14" s="76" customFormat="1" ht="21.95" customHeight="1" x14ac:dyDescent="0.5">
      <c r="A49" s="75"/>
      <c r="B49" s="75"/>
      <c r="D49" s="75"/>
      <c r="F49" s="118"/>
      <c r="G49" s="119"/>
      <c r="H49" s="162" t="s">
        <v>74</v>
      </c>
      <c r="I49" s="162"/>
      <c r="J49" s="162"/>
      <c r="K49" s="120"/>
      <c r="L49" s="162" t="s">
        <v>75</v>
      </c>
      <c r="M49" s="162"/>
      <c r="N49" s="162"/>
    </row>
    <row r="50" spans="1:14" s="76" customFormat="1" ht="21.95" customHeight="1" x14ac:dyDescent="0.5">
      <c r="A50" s="75"/>
      <c r="B50" s="75"/>
      <c r="D50" s="75"/>
      <c r="F50" s="118"/>
      <c r="G50" s="119"/>
      <c r="H50" s="121" t="s">
        <v>142</v>
      </c>
      <c r="I50" s="122"/>
      <c r="J50" s="121" t="s">
        <v>151</v>
      </c>
      <c r="K50" s="120"/>
      <c r="L50" s="121" t="s">
        <v>142</v>
      </c>
      <c r="M50" s="122"/>
      <c r="N50" s="121" t="s">
        <v>151</v>
      </c>
    </row>
    <row r="51" spans="1:14" s="77" customFormat="1" ht="21.95" customHeight="1" x14ac:dyDescent="0.5">
      <c r="A51" s="152"/>
      <c r="B51" s="152"/>
      <c r="D51" s="152"/>
      <c r="F51" s="122" t="s">
        <v>0</v>
      </c>
      <c r="G51" s="123"/>
      <c r="H51" s="124" t="s">
        <v>155</v>
      </c>
      <c r="I51" s="125"/>
      <c r="J51" s="124" t="s">
        <v>152</v>
      </c>
      <c r="K51" s="125"/>
      <c r="L51" s="124" t="s">
        <v>155</v>
      </c>
      <c r="M51" s="125"/>
      <c r="N51" s="124" t="s">
        <v>152</v>
      </c>
    </row>
    <row r="52" spans="1:14" s="77" customFormat="1" ht="21.95" customHeight="1" x14ac:dyDescent="0.5">
      <c r="A52" s="152"/>
      <c r="B52" s="152"/>
      <c r="D52" s="152"/>
      <c r="E52" s="126" t="s">
        <v>6</v>
      </c>
      <c r="F52" s="122"/>
      <c r="G52" s="123"/>
      <c r="H52" s="127"/>
      <c r="I52" s="125"/>
      <c r="J52" s="127"/>
      <c r="K52" s="125"/>
      <c r="L52" s="127"/>
      <c r="M52" s="125"/>
      <c r="N52" s="127"/>
    </row>
    <row r="53" spans="1:14" s="77" customFormat="1" ht="21.95" customHeight="1" x14ac:dyDescent="0.5">
      <c r="A53" s="165" t="s">
        <v>7</v>
      </c>
      <c r="B53" s="165"/>
      <c r="C53" s="165"/>
      <c r="D53" s="165"/>
      <c r="E53" s="165"/>
      <c r="F53" s="152"/>
      <c r="H53" s="152"/>
      <c r="I53" s="152"/>
      <c r="J53" s="152"/>
      <c r="K53" s="152"/>
      <c r="L53" s="152"/>
      <c r="M53" s="152"/>
      <c r="N53" s="152"/>
    </row>
    <row r="54" spans="1:14" s="76" customFormat="1" ht="21.95" customHeight="1" x14ac:dyDescent="0.5">
      <c r="B54" s="152" t="s">
        <v>34</v>
      </c>
      <c r="C54" s="152"/>
      <c r="D54" s="75"/>
      <c r="F54" s="122">
        <v>10</v>
      </c>
      <c r="H54" s="131">
        <v>730000</v>
      </c>
      <c r="I54" s="131"/>
      <c r="J54" s="131">
        <v>585000</v>
      </c>
      <c r="K54" s="131"/>
      <c r="L54" s="131">
        <v>730000</v>
      </c>
      <c r="M54" s="131"/>
      <c r="N54" s="131">
        <v>585000</v>
      </c>
    </row>
    <row r="55" spans="1:14" s="76" customFormat="1" ht="21.95" customHeight="1" x14ac:dyDescent="0.5">
      <c r="B55" s="152" t="s">
        <v>50</v>
      </c>
      <c r="C55" s="152"/>
      <c r="D55" s="75"/>
      <c r="F55" s="122" t="s">
        <v>154</v>
      </c>
      <c r="H55" s="131">
        <v>287841</v>
      </c>
      <c r="I55" s="131"/>
      <c r="J55" s="131">
        <v>320673</v>
      </c>
      <c r="K55" s="131"/>
      <c r="L55" s="131">
        <v>272022</v>
      </c>
      <c r="M55" s="131"/>
      <c r="N55" s="131">
        <v>292899</v>
      </c>
    </row>
    <row r="56" spans="1:14" s="76" customFormat="1" ht="21.95" customHeight="1" x14ac:dyDescent="0.5">
      <c r="B56" s="152" t="s">
        <v>125</v>
      </c>
      <c r="C56" s="152"/>
      <c r="D56" s="75"/>
      <c r="H56" s="131"/>
      <c r="I56" s="131"/>
      <c r="J56" s="131"/>
      <c r="K56" s="131"/>
      <c r="L56" s="131"/>
      <c r="M56" s="131"/>
      <c r="N56" s="131"/>
    </row>
    <row r="57" spans="1:14" s="76" customFormat="1" ht="21.95" customHeight="1" x14ac:dyDescent="0.5">
      <c r="A57" s="152"/>
      <c r="B57" s="152"/>
      <c r="C57" s="152" t="s">
        <v>123</v>
      </c>
      <c r="D57" s="75"/>
      <c r="F57" s="122">
        <v>10</v>
      </c>
      <c r="H57" s="131">
        <v>31580</v>
      </c>
      <c r="I57" s="131"/>
      <c r="J57" s="131">
        <v>182340</v>
      </c>
      <c r="K57" s="131"/>
      <c r="L57" s="131">
        <v>31580</v>
      </c>
      <c r="M57" s="131"/>
      <c r="N57" s="131">
        <v>182340</v>
      </c>
    </row>
    <row r="58" spans="1:14" s="76" customFormat="1" ht="21.95" customHeight="1" x14ac:dyDescent="0.5">
      <c r="B58" s="152" t="s">
        <v>8</v>
      </c>
      <c r="C58" s="152"/>
      <c r="D58" s="75"/>
      <c r="F58" s="137"/>
      <c r="H58" s="133">
        <v>1069</v>
      </c>
      <c r="I58" s="131"/>
      <c r="J58" s="133">
        <v>5434</v>
      </c>
      <c r="K58" s="131"/>
      <c r="L58" s="133">
        <v>1932</v>
      </c>
      <c r="M58" s="131"/>
      <c r="N58" s="133">
        <v>3554</v>
      </c>
    </row>
    <row r="59" spans="1:14" s="76" customFormat="1" ht="9.9499999999999993" customHeight="1" x14ac:dyDescent="0.5">
      <c r="A59" s="120"/>
      <c r="B59" s="120"/>
      <c r="C59" s="120"/>
      <c r="D59" s="120"/>
      <c r="E59" s="120"/>
      <c r="F59" s="117"/>
      <c r="G59" s="117"/>
      <c r="H59" s="131"/>
      <c r="I59" s="131"/>
      <c r="J59" s="131"/>
      <c r="K59" s="131"/>
      <c r="L59" s="131"/>
      <c r="M59" s="131"/>
      <c r="N59" s="131"/>
    </row>
    <row r="60" spans="1:14" s="77" customFormat="1" ht="21.95" customHeight="1" x14ac:dyDescent="0.5">
      <c r="A60" s="152" t="s">
        <v>28</v>
      </c>
      <c r="B60" s="152"/>
      <c r="D60" s="152"/>
      <c r="F60" s="152"/>
      <c r="H60" s="133">
        <f>SUM(H54:H58)</f>
        <v>1050490</v>
      </c>
      <c r="I60" s="131"/>
      <c r="J60" s="133">
        <f>SUM(J54:J58)</f>
        <v>1093447</v>
      </c>
      <c r="K60" s="131"/>
      <c r="L60" s="133">
        <f>SUM(L54:L58)</f>
        <v>1035534</v>
      </c>
      <c r="M60" s="131"/>
      <c r="N60" s="133">
        <f>SUM(N54:N58)</f>
        <v>1063793</v>
      </c>
    </row>
    <row r="61" spans="1:14" s="76" customFormat="1" ht="9.9499999999999993" customHeight="1" x14ac:dyDescent="0.5">
      <c r="A61" s="120"/>
      <c r="B61" s="120"/>
      <c r="C61" s="120"/>
      <c r="D61" s="120"/>
      <c r="E61" s="120"/>
      <c r="F61" s="117"/>
      <c r="G61" s="117"/>
      <c r="I61" s="131"/>
      <c r="J61" s="131"/>
      <c r="K61" s="131"/>
      <c r="M61" s="131"/>
      <c r="N61" s="131"/>
    </row>
    <row r="62" spans="1:14" s="77" customFormat="1" ht="21.95" customHeight="1" x14ac:dyDescent="0.5">
      <c r="A62" s="165" t="s">
        <v>9</v>
      </c>
      <c r="B62" s="165"/>
      <c r="C62" s="165"/>
      <c r="D62" s="165"/>
      <c r="E62" s="165"/>
      <c r="F62" s="152"/>
      <c r="I62" s="131"/>
      <c r="J62" s="131"/>
      <c r="K62" s="131"/>
      <c r="M62" s="131"/>
      <c r="N62" s="131"/>
    </row>
    <row r="63" spans="1:14" s="77" customFormat="1" ht="21.95" customHeight="1" x14ac:dyDescent="0.5">
      <c r="B63" s="152" t="s">
        <v>108</v>
      </c>
      <c r="C63" s="152"/>
      <c r="D63" s="152"/>
      <c r="F63" s="125">
        <v>10</v>
      </c>
      <c r="H63" s="131">
        <v>752</v>
      </c>
      <c r="I63" s="131"/>
      <c r="J63" s="131">
        <v>3033</v>
      </c>
      <c r="K63" s="131"/>
      <c r="L63" s="131">
        <v>752</v>
      </c>
      <c r="M63" s="131"/>
      <c r="N63" s="131">
        <v>3033</v>
      </c>
    </row>
    <row r="64" spans="1:14" s="77" customFormat="1" ht="21.95" customHeight="1" x14ac:dyDescent="0.5">
      <c r="B64" s="152" t="s">
        <v>109</v>
      </c>
      <c r="C64" s="152"/>
      <c r="D64" s="152"/>
      <c r="F64" s="125">
        <v>12</v>
      </c>
      <c r="H64" s="131">
        <v>184454</v>
      </c>
      <c r="I64" s="131"/>
      <c r="J64" s="131">
        <v>198273</v>
      </c>
      <c r="K64" s="131"/>
      <c r="L64" s="131">
        <v>184454</v>
      </c>
      <c r="M64" s="131"/>
      <c r="N64" s="131">
        <v>198273</v>
      </c>
    </row>
    <row r="65" spans="1:14" s="77" customFormat="1" ht="21.95" customHeight="1" x14ac:dyDescent="0.5">
      <c r="B65" s="152" t="s">
        <v>76</v>
      </c>
      <c r="C65" s="152"/>
      <c r="D65" s="152"/>
      <c r="F65" s="125">
        <v>13</v>
      </c>
      <c r="H65" s="133">
        <v>121841</v>
      </c>
      <c r="I65" s="131"/>
      <c r="J65" s="133">
        <v>98052</v>
      </c>
      <c r="K65" s="131"/>
      <c r="L65" s="133">
        <v>121841</v>
      </c>
      <c r="M65" s="131"/>
      <c r="N65" s="133">
        <v>98052</v>
      </c>
    </row>
    <row r="66" spans="1:14" s="76" customFormat="1" ht="9.9499999999999993" customHeight="1" x14ac:dyDescent="0.5">
      <c r="A66" s="120"/>
      <c r="B66" s="120"/>
      <c r="C66" s="120"/>
      <c r="D66" s="120"/>
      <c r="E66" s="120"/>
      <c r="F66" s="117"/>
      <c r="G66" s="117"/>
      <c r="H66" s="131"/>
      <c r="I66" s="131"/>
      <c r="J66" s="131"/>
      <c r="K66" s="131"/>
      <c r="L66" s="131"/>
      <c r="M66" s="131"/>
      <c r="N66" s="131"/>
    </row>
    <row r="67" spans="1:14" s="77" customFormat="1" ht="21.95" customHeight="1" x14ac:dyDescent="0.5">
      <c r="A67" s="152" t="s">
        <v>29</v>
      </c>
      <c r="B67" s="152"/>
      <c r="D67" s="152"/>
      <c r="F67" s="152"/>
      <c r="H67" s="133">
        <f>SUM(H63:H65)</f>
        <v>307047</v>
      </c>
      <c r="I67" s="131"/>
      <c r="J67" s="133">
        <f>SUM(J63:J65)</f>
        <v>299358</v>
      </c>
      <c r="K67" s="131"/>
      <c r="L67" s="133">
        <f>SUM(L63:L65)</f>
        <v>307047</v>
      </c>
      <c r="M67" s="131"/>
      <c r="N67" s="133">
        <f>SUM(N63:N65)</f>
        <v>299358</v>
      </c>
    </row>
    <row r="68" spans="1:14" s="76" customFormat="1" ht="9.9499999999999993" customHeight="1" x14ac:dyDescent="0.5">
      <c r="A68" s="120"/>
      <c r="B68" s="120"/>
      <c r="C68" s="120"/>
      <c r="D68" s="120"/>
      <c r="E68" s="120"/>
      <c r="F68" s="117"/>
      <c r="G68" s="117"/>
      <c r="H68" s="131"/>
      <c r="I68" s="131"/>
      <c r="J68" s="131"/>
      <c r="K68" s="131"/>
      <c r="L68" s="131"/>
      <c r="M68" s="131"/>
      <c r="N68" s="131"/>
    </row>
    <row r="69" spans="1:14" s="77" customFormat="1" ht="21.95" customHeight="1" x14ac:dyDescent="0.5">
      <c r="A69" s="152" t="s">
        <v>10</v>
      </c>
      <c r="B69" s="152"/>
      <c r="D69" s="152"/>
      <c r="F69" s="152"/>
      <c r="H69" s="133">
        <f>H60+H67</f>
        <v>1357537</v>
      </c>
      <c r="I69" s="131"/>
      <c r="J69" s="133">
        <f>J60+J67</f>
        <v>1392805</v>
      </c>
      <c r="K69" s="131"/>
      <c r="L69" s="133">
        <f>L60+L67</f>
        <v>1342581</v>
      </c>
      <c r="M69" s="131"/>
      <c r="N69" s="133">
        <f>N60+N67</f>
        <v>1363151</v>
      </c>
    </row>
    <row r="70" spans="1:14" s="77" customFormat="1" ht="20.100000000000001" customHeight="1" x14ac:dyDescent="0.5">
      <c r="A70" s="152"/>
      <c r="B70" s="152"/>
      <c r="D70" s="152"/>
      <c r="F70" s="152"/>
      <c r="H70" s="75"/>
      <c r="I70" s="152"/>
      <c r="J70" s="75"/>
      <c r="K70" s="152"/>
      <c r="L70" s="75"/>
      <c r="M70" s="152"/>
      <c r="N70" s="75"/>
    </row>
    <row r="71" spans="1:14" s="77" customFormat="1" ht="20.100000000000001" customHeight="1" x14ac:dyDescent="0.5">
      <c r="A71" s="152"/>
      <c r="B71" s="152"/>
      <c r="D71" s="152"/>
      <c r="F71" s="152"/>
      <c r="H71" s="152"/>
      <c r="I71" s="152"/>
      <c r="J71" s="152"/>
      <c r="K71" s="152"/>
      <c r="L71" s="152"/>
      <c r="M71" s="152"/>
      <c r="N71" s="152"/>
    </row>
    <row r="72" spans="1:14" s="77" customFormat="1" ht="20.100000000000001" customHeight="1" x14ac:dyDescent="0.5">
      <c r="B72" s="152"/>
      <c r="D72" s="152"/>
      <c r="F72" s="152"/>
      <c r="H72" s="152"/>
      <c r="I72" s="152"/>
      <c r="J72" s="152"/>
      <c r="K72" s="152"/>
      <c r="L72" s="152"/>
      <c r="M72" s="152"/>
      <c r="N72" s="152"/>
    </row>
    <row r="73" spans="1:14" s="77" customFormat="1" ht="20.100000000000001" customHeight="1" x14ac:dyDescent="0.5">
      <c r="B73" s="152"/>
      <c r="D73" s="152"/>
      <c r="F73" s="152"/>
      <c r="H73" s="152"/>
      <c r="I73" s="152"/>
      <c r="J73" s="152"/>
      <c r="K73" s="152"/>
      <c r="L73" s="152"/>
      <c r="M73" s="152"/>
      <c r="N73" s="152"/>
    </row>
    <row r="74" spans="1:14" s="77" customFormat="1" ht="20.100000000000001" customHeight="1" x14ac:dyDescent="0.5">
      <c r="B74" s="152"/>
      <c r="D74" s="152"/>
      <c r="F74" s="152"/>
      <c r="H74" s="152"/>
      <c r="I74" s="152"/>
      <c r="J74" s="152"/>
      <c r="K74" s="152"/>
      <c r="L74" s="152"/>
      <c r="M74" s="152"/>
      <c r="N74" s="152"/>
    </row>
    <row r="75" spans="1:14" s="77" customFormat="1" ht="20.100000000000001" customHeight="1" x14ac:dyDescent="0.5">
      <c r="B75" s="152"/>
      <c r="D75" s="152"/>
      <c r="F75" s="152"/>
      <c r="H75" s="152"/>
      <c r="I75" s="152"/>
      <c r="J75" s="152"/>
      <c r="K75" s="152"/>
      <c r="L75" s="152"/>
      <c r="M75" s="152"/>
      <c r="N75" s="152"/>
    </row>
    <row r="76" spans="1:14" s="77" customFormat="1" ht="20.100000000000001" customHeight="1" x14ac:dyDescent="0.5">
      <c r="B76" s="152"/>
      <c r="D76" s="152"/>
      <c r="F76" s="152"/>
      <c r="H76" s="152"/>
      <c r="I76" s="152"/>
      <c r="J76" s="152"/>
      <c r="K76" s="152"/>
      <c r="L76" s="152"/>
      <c r="M76" s="152"/>
      <c r="N76" s="152"/>
    </row>
    <row r="77" spans="1:14" s="77" customFormat="1" ht="3.75" customHeight="1" x14ac:dyDescent="0.5">
      <c r="B77" s="152"/>
      <c r="D77" s="152"/>
      <c r="F77" s="152"/>
      <c r="H77" s="152"/>
      <c r="I77" s="152"/>
      <c r="J77" s="152"/>
      <c r="K77" s="152"/>
      <c r="L77" s="152"/>
      <c r="M77" s="152"/>
      <c r="N77" s="152"/>
    </row>
    <row r="78" spans="1:14" s="5" customFormat="1" ht="24.95" customHeight="1" x14ac:dyDescent="0.5">
      <c r="A78" s="46" t="s">
        <v>72</v>
      </c>
      <c r="B78" s="13"/>
      <c r="D78" s="13"/>
      <c r="F78" s="16"/>
      <c r="G78" s="12"/>
      <c r="H78" s="12"/>
      <c r="I78" s="12"/>
      <c r="J78" s="12"/>
      <c r="K78" s="12"/>
      <c r="L78" s="12"/>
      <c r="M78" s="12"/>
      <c r="N78" s="13"/>
    </row>
    <row r="79" spans="1:14" s="5" customFormat="1" ht="24.95" customHeight="1" x14ac:dyDescent="0.5">
      <c r="A79" s="46"/>
      <c r="B79" s="13"/>
      <c r="D79" s="13"/>
      <c r="F79" s="16"/>
      <c r="G79" s="12"/>
      <c r="H79" s="12"/>
      <c r="I79" s="12"/>
      <c r="J79" s="12"/>
      <c r="K79" s="12"/>
      <c r="L79" s="61"/>
      <c r="M79" s="62"/>
      <c r="N79" s="88" t="s">
        <v>103</v>
      </c>
    </row>
    <row r="80" spans="1:14" s="5" customFormat="1" ht="24.95" customHeight="1" x14ac:dyDescent="0.5">
      <c r="A80" s="46"/>
      <c r="B80" s="13"/>
      <c r="D80" s="13"/>
      <c r="F80" s="16"/>
      <c r="G80" s="12"/>
      <c r="H80" s="12"/>
      <c r="I80" s="12"/>
      <c r="J80" s="12"/>
      <c r="K80" s="12"/>
      <c r="L80" s="61"/>
      <c r="M80" s="62"/>
      <c r="N80" s="88" t="s">
        <v>104</v>
      </c>
    </row>
    <row r="81" spans="1:14" ht="24" customHeight="1" x14ac:dyDescent="0.5">
      <c r="A81" s="166" t="s">
        <v>83</v>
      </c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</row>
    <row r="82" spans="1:14" ht="24" customHeight="1" x14ac:dyDescent="0.5">
      <c r="A82" s="167" t="s">
        <v>80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</row>
    <row r="83" spans="1:14" ht="24" customHeight="1" x14ac:dyDescent="0.5">
      <c r="A83" s="167" t="s">
        <v>73</v>
      </c>
      <c r="B83" s="167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</row>
    <row r="84" spans="1:14" s="5" customFormat="1" ht="24" customHeight="1" x14ac:dyDescent="0.5">
      <c r="A84" s="163" t="s">
        <v>161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s="76" customFormat="1" ht="20.100000000000001" customHeight="1" x14ac:dyDescent="0.5"/>
    <row r="86" spans="1:14" s="76" customFormat="1" ht="21" customHeight="1" x14ac:dyDescent="0.5">
      <c r="A86" s="117"/>
      <c r="B86" s="117"/>
      <c r="C86" s="117"/>
      <c r="D86" s="117"/>
      <c r="E86" s="117"/>
      <c r="F86" s="117"/>
      <c r="G86" s="117"/>
      <c r="H86" s="164" t="s">
        <v>112</v>
      </c>
      <c r="I86" s="164"/>
      <c r="J86" s="164"/>
      <c r="K86" s="164"/>
      <c r="L86" s="164"/>
      <c r="M86" s="164"/>
      <c r="N86" s="164"/>
    </row>
    <row r="87" spans="1:14" s="76" customFormat="1" ht="21" customHeight="1" x14ac:dyDescent="0.5">
      <c r="A87" s="75"/>
      <c r="B87" s="75"/>
      <c r="D87" s="75"/>
      <c r="F87" s="118"/>
      <c r="G87" s="119"/>
      <c r="H87" s="162" t="s">
        <v>74</v>
      </c>
      <c r="I87" s="162"/>
      <c r="J87" s="162"/>
      <c r="K87" s="120"/>
      <c r="L87" s="162" t="s">
        <v>75</v>
      </c>
      <c r="M87" s="162"/>
      <c r="N87" s="162"/>
    </row>
    <row r="88" spans="1:14" s="76" customFormat="1" ht="21" customHeight="1" x14ac:dyDescent="0.5">
      <c r="A88" s="75"/>
      <c r="B88" s="75"/>
      <c r="D88" s="75"/>
      <c r="F88" s="118"/>
      <c r="G88" s="119"/>
      <c r="H88" s="121" t="s">
        <v>142</v>
      </c>
      <c r="I88" s="122"/>
      <c r="J88" s="121" t="s">
        <v>151</v>
      </c>
      <c r="K88" s="120"/>
      <c r="L88" s="121" t="s">
        <v>142</v>
      </c>
      <c r="M88" s="122"/>
      <c r="N88" s="121" t="s">
        <v>151</v>
      </c>
    </row>
    <row r="89" spans="1:14" s="77" customFormat="1" ht="21.95" customHeight="1" x14ac:dyDescent="0.5">
      <c r="A89" s="152"/>
      <c r="B89" s="152"/>
      <c r="D89" s="152"/>
      <c r="F89" s="122" t="s">
        <v>0</v>
      </c>
      <c r="G89" s="123"/>
      <c r="H89" s="124" t="s">
        <v>155</v>
      </c>
      <c r="I89" s="125"/>
      <c r="J89" s="124" t="s">
        <v>152</v>
      </c>
      <c r="K89" s="125"/>
      <c r="L89" s="124" t="s">
        <v>155</v>
      </c>
      <c r="M89" s="125"/>
      <c r="N89" s="124" t="s">
        <v>152</v>
      </c>
    </row>
    <row r="90" spans="1:14" s="77" customFormat="1" ht="21" customHeight="1" x14ac:dyDescent="0.5">
      <c r="C90" s="152"/>
      <c r="E90" s="126" t="s">
        <v>116</v>
      </c>
      <c r="H90" s="152"/>
      <c r="I90" s="152"/>
      <c r="J90" s="152"/>
      <c r="K90" s="152"/>
      <c r="L90" s="152"/>
      <c r="M90" s="152"/>
      <c r="N90" s="152"/>
    </row>
    <row r="91" spans="1:14" s="77" customFormat="1" ht="21" customHeight="1" x14ac:dyDescent="0.5">
      <c r="A91" s="152" t="s">
        <v>11</v>
      </c>
      <c r="B91" s="152"/>
      <c r="D91" s="152"/>
      <c r="F91" s="152"/>
      <c r="H91" s="152"/>
      <c r="I91" s="152"/>
      <c r="J91" s="152"/>
      <c r="K91" s="152"/>
      <c r="L91" s="152"/>
      <c r="M91" s="152"/>
      <c r="N91" s="152"/>
    </row>
    <row r="92" spans="1:14" s="77" customFormat="1" ht="21" customHeight="1" x14ac:dyDescent="0.5">
      <c r="B92" s="152" t="s">
        <v>12</v>
      </c>
      <c r="D92" s="152"/>
      <c r="F92" s="152"/>
      <c r="H92" s="152"/>
      <c r="I92" s="152"/>
      <c r="J92" s="152"/>
      <c r="K92" s="152"/>
      <c r="L92" s="152"/>
      <c r="M92" s="152"/>
      <c r="N92" s="152"/>
    </row>
    <row r="93" spans="1:14" s="77" customFormat="1" ht="21" customHeight="1" x14ac:dyDescent="0.5">
      <c r="C93" s="77" t="s">
        <v>13</v>
      </c>
      <c r="D93" s="152"/>
      <c r="H93" s="152"/>
      <c r="I93" s="152"/>
      <c r="J93" s="152"/>
      <c r="K93" s="152"/>
      <c r="L93" s="152"/>
      <c r="M93" s="152"/>
      <c r="N93" s="152"/>
    </row>
    <row r="94" spans="1:14" s="77" customFormat="1" ht="21" customHeight="1" x14ac:dyDescent="0.5">
      <c r="D94" s="152" t="s">
        <v>63</v>
      </c>
      <c r="H94" s="152"/>
      <c r="I94" s="152"/>
      <c r="J94" s="152"/>
      <c r="K94" s="152"/>
      <c r="L94" s="152"/>
      <c r="M94" s="152"/>
      <c r="N94" s="152"/>
    </row>
    <row r="95" spans="1:14" s="77" customFormat="1" ht="21" customHeight="1" thickBot="1" x14ac:dyDescent="0.55000000000000004">
      <c r="C95" s="152" t="s">
        <v>22</v>
      </c>
      <c r="E95" s="152" t="s">
        <v>64</v>
      </c>
      <c r="H95" s="136">
        <v>500000</v>
      </c>
      <c r="I95" s="131"/>
      <c r="J95" s="136">
        <v>500000</v>
      </c>
      <c r="K95" s="131"/>
      <c r="L95" s="136">
        <v>500000</v>
      </c>
      <c r="M95" s="131"/>
      <c r="N95" s="136">
        <v>500000</v>
      </c>
    </row>
    <row r="96" spans="1:14" s="76" customFormat="1" ht="9.9499999999999993" customHeight="1" thickTop="1" x14ac:dyDescent="0.5">
      <c r="A96" s="120"/>
      <c r="B96" s="120"/>
      <c r="C96" s="120"/>
      <c r="D96" s="120"/>
      <c r="E96" s="120"/>
      <c r="F96" s="117"/>
      <c r="G96" s="117"/>
      <c r="H96" s="131"/>
      <c r="I96" s="131"/>
      <c r="J96" s="131"/>
      <c r="K96" s="131"/>
      <c r="L96" s="131"/>
      <c r="M96" s="131"/>
      <c r="N96" s="131"/>
    </row>
    <row r="97" spans="1:16" s="77" customFormat="1" ht="21" customHeight="1" x14ac:dyDescent="0.5">
      <c r="C97" s="152" t="s">
        <v>14</v>
      </c>
      <c r="H97" s="131"/>
      <c r="I97" s="131"/>
      <c r="J97" s="131"/>
      <c r="K97" s="131"/>
      <c r="L97" s="131"/>
      <c r="M97" s="131"/>
      <c r="N97" s="131"/>
    </row>
    <row r="98" spans="1:16" s="77" customFormat="1" ht="21" customHeight="1" x14ac:dyDescent="0.5">
      <c r="D98" s="152" t="s">
        <v>43</v>
      </c>
      <c r="H98" s="131"/>
      <c r="I98" s="131"/>
      <c r="J98" s="131"/>
      <c r="K98" s="131"/>
      <c r="L98" s="131"/>
      <c r="M98" s="131"/>
      <c r="N98" s="131"/>
    </row>
    <row r="99" spans="1:16" s="77" customFormat="1" ht="21" customHeight="1" x14ac:dyDescent="0.5">
      <c r="E99" s="152" t="s">
        <v>65</v>
      </c>
      <c r="H99" s="131">
        <v>213307</v>
      </c>
      <c r="I99" s="131"/>
      <c r="J99" s="131">
        <v>213307</v>
      </c>
      <c r="K99" s="131"/>
      <c r="L99" s="131">
        <v>213307</v>
      </c>
      <c r="M99" s="131"/>
      <c r="N99" s="131">
        <v>213307</v>
      </c>
    </row>
    <row r="100" spans="1:16" s="77" customFormat="1" ht="21" customHeight="1" x14ac:dyDescent="0.5">
      <c r="B100" s="152" t="s">
        <v>15</v>
      </c>
      <c r="D100" s="152"/>
      <c r="F100" s="152"/>
      <c r="H100" s="131">
        <v>302807</v>
      </c>
      <c r="I100" s="131"/>
      <c r="J100" s="131">
        <v>302807</v>
      </c>
      <c r="K100" s="131"/>
      <c r="L100" s="131">
        <v>302807</v>
      </c>
      <c r="M100" s="131"/>
      <c r="N100" s="131">
        <v>302807</v>
      </c>
    </row>
    <row r="101" spans="1:16" s="77" customFormat="1" ht="21" customHeight="1" x14ac:dyDescent="0.5">
      <c r="B101" s="152" t="s">
        <v>16</v>
      </c>
      <c r="D101" s="152"/>
      <c r="F101" s="152"/>
      <c r="H101" s="131"/>
      <c r="I101" s="131"/>
      <c r="J101" s="131"/>
      <c r="K101" s="131"/>
      <c r="L101" s="131"/>
      <c r="M101" s="131"/>
      <c r="N101" s="131"/>
    </row>
    <row r="102" spans="1:16" s="77" customFormat="1" ht="21" customHeight="1" x14ac:dyDescent="0.5">
      <c r="C102" s="152" t="s">
        <v>17</v>
      </c>
      <c r="H102" s="131"/>
      <c r="I102" s="131"/>
      <c r="J102" s="131"/>
      <c r="K102" s="131"/>
      <c r="L102" s="131"/>
      <c r="M102" s="131"/>
      <c r="N102" s="131"/>
    </row>
    <row r="103" spans="1:16" s="77" customFormat="1" ht="21" customHeight="1" x14ac:dyDescent="0.5">
      <c r="D103" s="152" t="s">
        <v>18</v>
      </c>
      <c r="F103" s="125"/>
      <c r="H103" s="131">
        <v>50000</v>
      </c>
      <c r="I103" s="131"/>
      <c r="J103" s="131">
        <v>50000</v>
      </c>
      <c r="K103" s="131"/>
      <c r="L103" s="131">
        <v>50000</v>
      </c>
      <c r="M103" s="131"/>
      <c r="N103" s="131">
        <v>50000</v>
      </c>
    </row>
    <row r="104" spans="1:16" s="76" customFormat="1" ht="21" customHeight="1" x14ac:dyDescent="0.5">
      <c r="C104" s="75" t="s">
        <v>19</v>
      </c>
      <c r="D104" s="75"/>
      <c r="H104" s="131">
        <v>716500</v>
      </c>
      <c r="I104" s="131"/>
      <c r="J104" s="131">
        <v>781356</v>
      </c>
      <c r="K104" s="131"/>
      <c r="L104" s="131">
        <v>697905</v>
      </c>
      <c r="M104" s="131"/>
      <c r="N104" s="131">
        <v>768573</v>
      </c>
      <c r="P104" s="75"/>
    </row>
    <row r="105" spans="1:16" s="77" customFormat="1" ht="21" customHeight="1" x14ac:dyDescent="0.5">
      <c r="B105" s="77" t="s">
        <v>40</v>
      </c>
      <c r="C105" s="152"/>
      <c r="D105" s="152"/>
      <c r="H105" s="133">
        <v>524203</v>
      </c>
      <c r="I105" s="131"/>
      <c r="J105" s="133">
        <v>525642</v>
      </c>
      <c r="K105" s="131"/>
      <c r="L105" s="133">
        <v>526008</v>
      </c>
      <c r="M105" s="131"/>
      <c r="N105" s="133">
        <v>526008</v>
      </c>
    </row>
    <row r="106" spans="1:16" s="76" customFormat="1" ht="9.9499999999999993" customHeight="1" x14ac:dyDescent="0.5">
      <c r="A106" s="120"/>
      <c r="B106" s="120"/>
      <c r="C106" s="120"/>
      <c r="D106" s="120"/>
      <c r="E106" s="120"/>
      <c r="F106" s="117"/>
      <c r="G106" s="117"/>
      <c r="H106" s="131"/>
      <c r="I106" s="131"/>
      <c r="J106" s="131"/>
      <c r="K106" s="131"/>
      <c r="L106" s="131"/>
      <c r="M106" s="131"/>
      <c r="N106" s="131"/>
    </row>
    <row r="107" spans="1:16" s="77" customFormat="1" ht="21" customHeight="1" x14ac:dyDescent="0.5">
      <c r="A107" s="152" t="s">
        <v>20</v>
      </c>
      <c r="B107" s="152"/>
      <c r="D107" s="152"/>
      <c r="F107" s="152"/>
      <c r="H107" s="133">
        <f>SUM(H99:H105)</f>
        <v>1806817</v>
      </c>
      <c r="I107" s="131"/>
      <c r="J107" s="133">
        <f>SUM(J99:J105)</f>
        <v>1873112</v>
      </c>
      <c r="K107" s="131"/>
      <c r="L107" s="133">
        <f>SUM(L99:L105)</f>
        <v>1790027</v>
      </c>
      <c r="M107" s="131"/>
      <c r="N107" s="133">
        <f>SUM(N99:N105)</f>
        <v>1860695</v>
      </c>
    </row>
    <row r="108" spans="1:16" s="76" customFormat="1" ht="9.9499999999999993" customHeight="1" x14ac:dyDescent="0.5">
      <c r="A108" s="120"/>
      <c r="B108" s="120"/>
      <c r="C108" s="120"/>
      <c r="D108" s="120"/>
      <c r="E108" s="120"/>
      <c r="F108" s="117"/>
      <c r="G108" s="117"/>
      <c r="H108" s="131"/>
      <c r="I108" s="131"/>
      <c r="J108" s="131"/>
      <c r="K108" s="131"/>
      <c r="L108" s="131"/>
      <c r="M108" s="131"/>
      <c r="N108" s="131"/>
    </row>
    <row r="109" spans="1:16" s="77" customFormat="1" ht="21" customHeight="1" thickBot="1" x14ac:dyDescent="0.55000000000000004">
      <c r="A109" s="152" t="s">
        <v>21</v>
      </c>
      <c r="B109" s="152"/>
      <c r="D109" s="152"/>
      <c r="F109" s="152"/>
      <c r="H109" s="136">
        <f>H69+H107</f>
        <v>3164354</v>
      </c>
      <c r="I109" s="131"/>
      <c r="J109" s="136">
        <f>J69+J107</f>
        <v>3265917</v>
      </c>
      <c r="K109" s="131"/>
      <c r="L109" s="136">
        <f>L69+L107</f>
        <v>3132608</v>
      </c>
      <c r="M109" s="131"/>
      <c r="N109" s="136">
        <f>N69+N107</f>
        <v>3223846</v>
      </c>
    </row>
    <row r="110" spans="1:16" ht="20.100000000000001" customHeight="1" thickTop="1" x14ac:dyDescent="0.5">
      <c r="H110" s="138"/>
      <c r="L110" s="139"/>
    </row>
    <row r="115" spans="1:14" ht="3.75" customHeight="1" x14ac:dyDescent="0.5"/>
    <row r="116" spans="1:14" s="5" customFormat="1" ht="24.95" customHeight="1" x14ac:dyDescent="0.5">
      <c r="A116" s="46" t="s">
        <v>72</v>
      </c>
      <c r="B116" s="13"/>
      <c r="D116" s="13"/>
      <c r="F116" s="16"/>
      <c r="G116" s="12"/>
      <c r="H116" s="12"/>
      <c r="I116" s="12"/>
      <c r="J116" s="12"/>
      <c r="K116" s="12"/>
      <c r="L116" s="12"/>
      <c r="M116" s="12"/>
      <c r="N116" s="13"/>
    </row>
    <row r="118" spans="1:14" ht="20.100000000000001" customHeight="1" x14ac:dyDescent="0.5">
      <c r="H118" s="98">
        <f>H32-H109</f>
        <v>0</v>
      </c>
      <c r="J118" s="98">
        <f>J32-J109</f>
        <v>0</v>
      </c>
      <c r="L118" s="98">
        <f>L32-L109</f>
        <v>0</v>
      </c>
      <c r="N118" s="98">
        <f>N32-N109</f>
        <v>0</v>
      </c>
    </row>
  </sheetData>
  <mergeCells count="26">
    <mergeCell ref="A45:N45"/>
    <mergeCell ref="A3:N3"/>
    <mergeCell ref="A4:N4"/>
    <mergeCell ref="A5:N5"/>
    <mergeCell ref="A6:N6"/>
    <mergeCell ref="H8:N8"/>
    <mergeCell ref="H9:J9"/>
    <mergeCell ref="L9:N9"/>
    <mergeCell ref="A13:E13"/>
    <mergeCell ref="A23:E23"/>
    <mergeCell ref="A37:N37"/>
    <mergeCell ref="A43:N43"/>
    <mergeCell ref="A44:N44"/>
    <mergeCell ref="H87:J87"/>
    <mergeCell ref="L87:N87"/>
    <mergeCell ref="A46:N46"/>
    <mergeCell ref="H48:N48"/>
    <mergeCell ref="H49:J49"/>
    <mergeCell ref="L49:N49"/>
    <mergeCell ref="A53:E53"/>
    <mergeCell ref="A62:E62"/>
    <mergeCell ref="A81:N81"/>
    <mergeCell ref="A82:N82"/>
    <mergeCell ref="A83:N83"/>
    <mergeCell ref="A84:N84"/>
    <mergeCell ref="H86:N86"/>
  </mergeCells>
  <printOptions horizontalCentered="1"/>
  <pageMargins left="1.0629921259842521" right="0.39370078740157483" top="0.51181102362204722" bottom="1.1811023622047245" header="0.51181102362204722" footer="0.51181102362204722"/>
  <pageSetup paperSize="9" firstPageNumber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2"/>
  <sheetViews>
    <sheetView view="pageBreakPreview" zoomScaleNormal="120" zoomScaleSheetLayoutView="100" workbookViewId="0">
      <selection activeCell="E1" sqref="E1"/>
    </sheetView>
  </sheetViews>
  <sheetFormatPr defaultRowHeight="20.100000000000001" customHeight="1" x14ac:dyDescent="0.5"/>
  <cols>
    <col min="1" max="4" width="1.7109375" style="2" customWidth="1"/>
    <col min="5" max="5" width="31.5703125" style="2" customWidth="1"/>
    <col min="6" max="6" width="7" style="3" customWidth="1"/>
    <col min="7" max="7" width="0.7109375" style="4" customWidth="1"/>
    <col min="8" max="8" width="11.57031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s="5" customFormat="1" ht="21.95" customHeight="1" x14ac:dyDescent="0.5">
      <c r="A1" s="46"/>
      <c r="B1" s="13"/>
      <c r="D1" s="13"/>
      <c r="F1" s="16"/>
      <c r="G1" s="12"/>
      <c r="H1" s="12"/>
      <c r="I1" s="12"/>
      <c r="J1" s="12"/>
      <c r="K1" s="12"/>
      <c r="L1" s="61"/>
      <c r="M1" s="62"/>
      <c r="N1" s="88" t="s">
        <v>103</v>
      </c>
    </row>
    <row r="2" spans="1:14" s="5" customFormat="1" ht="21.95" customHeight="1" x14ac:dyDescent="0.5">
      <c r="A2" s="46"/>
      <c r="B2" s="13"/>
      <c r="D2" s="13"/>
      <c r="F2" s="16"/>
      <c r="G2" s="12"/>
      <c r="H2" s="12"/>
      <c r="I2" s="12"/>
      <c r="J2" s="12"/>
      <c r="K2" s="12"/>
      <c r="L2" s="61"/>
      <c r="M2" s="62"/>
      <c r="N2" s="160" t="s">
        <v>104</v>
      </c>
    </row>
    <row r="3" spans="1:14" ht="21.95" customHeight="1" x14ac:dyDescent="0.5">
      <c r="A3" s="166" t="s">
        <v>84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4" ht="21.95" customHeight="1" x14ac:dyDescent="0.5">
      <c r="A4" s="167" t="s">
        <v>80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</row>
    <row r="5" spans="1:14" ht="21.95" customHeight="1" x14ac:dyDescent="0.5">
      <c r="A5" s="167" t="s">
        <v>70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</row>
    <row r="6" spans="1:14" s="5" customFormat="1" ht="21.95" customHeight="1" x14ac:dyDescent="0.5">
      <c r="A6" s="163" t="s">
        <v>156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" customFormat="1" ht="21.95" customHeight="1" x14ac:dyDescent="0.5">
      <c r="A7" s="151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</row>
    <row r="8" spans="1:14" s="5" customFormat="1" ht="18" customHeight="1" x14ac:dyDescent="0.5">
      <c r="A8" s="71"/>
      <c r="B8" s="151"/>
      <c r="C8" s="151"/>
      <c r="D8" s="151"/>
      <c r="E8" s="151"/>
      <c r="F8" s="151"/>
      <c r="G8" s="151"/>
      <c r="H8" s="170" t="s">
        <v>112</v>
      </c>
      <c r="I8" s="170"/>
      <c r="J8" s="170"/>
      <c r="K8" s="170"/>
      <c r="L8" s="170"/>
      <c r="M8" s="170"/>
      <c r="N8" s="170"/>
    </row>
    <row r="9" spans="1:14" s="5" customFormat="1" ht="18" customHeight="1" x14ac:dyDescent="0.5">
      <c r="A9" s="13" t="s">
        <v>22</v>
      </c>
      <c r="B9" s="13"/>
      <c r="D9" s="13"/>
      <c r="F9" s="16"/>
      <c r="G9" s="15"/>
      <c r="H9" s="171" t="s">
        <v>74</v>
      </c>
      <c r="I9" s="171"/>
      <c r="J9" s="171"/>
      <c r="K9" s="14"/>
      <c r="L9" s="172" t="s">
        <v>75</v>
      </c>
      <c r="M9" s="172"/>
      <c r="N9" s="172"/>
    </row>
    <row r="10" spans="1:14" ht="18" customHeight="1" x14ac:dyDescent="0.5">
      <c r="A10" s="6"/>
      <c r="B10" s="6"/>
      <c r="D10" s="6"/>
      <c r="F10" s="16" t="s">
        <v>0</v>
      </c>
      <c r="H10" s="63" t="s">
        <v>157</v>
      </c>
      <c r="I10" s="9"/>
      <c r="J10" s="63" t="s">
        <v>139</v>
      </c>
      <c r="K10" s="9"/>
      <c r="L10" s="63" t="s">
        <v>157</v>
      </c>
      <c r="M10" s="9"/>
      <c r="N10" s="63" t="s">
        <v>139</v>
      </c>
    </row>
    <row r="11" spans="1:14" ht="18" customHeight="1" x14ac:dyDescent="0.5">
      <c r="A11" s="6" t="s">
        <v>77</v>
      </c>
      <c r="B11" s="7"/>
      <c r="C11" s="7"/>
      <c r="D11" s="7"/>
      <c r="E11" s="7"/>
      <c r="F11" s="8"/>
      <c r="G11" s="8"/>
      <c r="H11" s="8"/>
      <c r="I11" s="8"/>
      <c r="J11" s="8"/>
      <c r="K11" s="10"/>
      <c r="L11" s="81"/>
      <c r="M11" s="12"/>
      <c r="N11" s="10"/>
    </row>
    <row r="12" spans="1:14" ht="18" customHeight="1" x14ac:dyDescent="0.5">
      <c r="A12" s="9"/>
      <c r="B12" s="6" t="s">
        <v>78</v>
      </c>
      <c r="C12" s="7"/>
      <c r="D12" s="7"/>
      <c r="E12" s="7"/>
      <c r="F12" s="9" t="s">
        <v>162</v>
      </c>
      <c r="G12" s="8"/>
      <c r="H12" s="81">
        <v>415302</v>
      </c>
      <c r="I12" s="8"/>
      <c r="J12" s="80">
        <v>495199</v>
      </c>
      <c r="K12" s="10"/>
      <c r="L12" s="81">
        <v>391870</v>
      </c>
      <c r="M12" s="85"/>
      <c r="N12" s="80">
        <v>455647</v>
      </c>
    </row>
    <row r="13" spans="1:14" ht="18" customHeight="1" x14ac:dyDescent="0.5">
      <c r="B13" s="6" t="s">
        <v>145</v>
      </c>
      <c r="C13" s="34"/>
      <c r="D13" s="34"/>
      <c r="E13" s="34"/>
      <c r="F13" s="9"/>
      <c r="H13" s="81">
        <v>8252</v>
      </c>
      <c r="I13" s="10"/>
      <c r="J13" s="12">
        <v>-2420</v>
      </c>
      <c r="K13" s="12"/>
      <c r="L13" s="81">
        <v>8331</v>
      </c>
      <c r="M13" s="81"/>
      <c r="N13" s="12">
        <v>-2422</v>
      </c>
    </row>
    <row r="14" spans="1:14" ht="18" customHeight="1" x14ac:dyDescent="0.5">
      <c r="B14" s="6" t="s">
        <v>79</v>
      </c>
      <c r="C14" s="34"/>
      <c r="D14" s="34"/>
      <c r="E14" s="34"/>
      <c r="F14" s="9"/>
      <c r="H14" s="81">
        <v>2526</v>
      </c>
      <c r="I14" s="10"/>
      <c r="J14" s="100">
        <v>715</v>
      </c>
      <c r="K14" s="12"/>
      <c r="L14" s="82">
        <v>2500</v>
      </c>
      <c r="M14" s="81"/>
      <c r="N14" s="82">
        <v>677</v>
      </c>
    </row>
    <row r="15" spans="1:14" ht="18" customHeight="1" x14ac:dyDescent="0.5">
      <c r="A15" s="2" t="s">
        <v>30</v>
      </c>
      <c r="B15" s="6"/>
      <c r="C15" s="34"/>
      <c r="D15" s="34"/>
      <c r="E15" s="34"/>
      <c r="F15" s="9"/>
      <c r="H15" s="145">
        <f>SUM(H12:H14)</f>
        <v>426080</v>
      </c>
      <c r="I15" s="10"/>
      <c r="J15" s="82">
        <f>SUM(J12:J14)</f>
        <v>493494</v>
      </c>
      <c r="K15" s="12"/>
      <c r="L15" s="82">
        <f>SUM(L12:L14)</f>
        <v>402701</v>
      </c>
      <c r="M15" s="81"/>
      <c r="N15" s="82">
        <f>SUM(N12:N14)</f>
        <v>453902</v>
      </c>
    </row>
    <row r="16" spans="1:14" ht="18" customHeight="1" x14ac:dyDescent="0.5">
      <c r="A16" s="6" t="s">
        <v>23</v>
      </c>
      <c r="C16" s="34"/>
      <c r="D16" s="34"/>
      <c r="E16" s="34"/>
      <c r="F16" s="9"/>
      <c r="H16" s="81"/>
      <c r="I16" s="10"/>
      <c r="J16" s="81"/>
      <c r="K16" s="12"/>
      <c r="L16" s="81"/>
      <c r="M16" s="81"/>
      <c r="N16" s="81"/>
    </row>
    <row r="17" spans="1:14" ht="18" customHeight="1" x14ac:dyDescent="0.5">
      <c r="B17" s="2" t="s">
        <v>24</v>
      </c>
      <c r="C17" s="34"/>
      <c r="D17" s="34"/>
      <c r="E17" s="34"/>
      <c r="F17" s="9"/>
      <c r="H17" s="81">
        <v>285624</v>
      </c>
      <c r="I17" s="10"/>
      <c r="J17" s="81">
        <v>360739</v>
      </c>
      <c r="K17" s="12"/>
      <c r="L17" s="81">
        <v>274835</v>
      </c>
      <c r="M17" s="81"/>
      <c r="N17" s="81">
        <v>333117</v>
      </c>
    </row>
    <row r="18" spans="1:14" ht="18" customHeight="1" x14ac:dyDescent="0.5">
      <c r="B18" s="2" t="s">
        <v>119</v>
      </c>
      <c r="C18" s="34"/>
      <c r="D18" s="34"/>
      <c r="E18" s="34"/>
      <c r="F18" s="9"/>
      <c r="H18" s="81">
        <v>38601</v>
      </c>
      <c r="I18" s="10"/>
      <c r="J18" s="81">
        <v>9422</v>
      </c>
      <c r="K18" s="12"/>
      <c r="L18" s="81">
        <v>38601</v>
      </c>
      <c r="M18" s="81"/>
      <c r="N18" s="81">
        <v>9422</v>
      </c>
    </row>
    <row r="19" spans="1:14" ht="18" customHeight="1" x14ac:dyDescent="0.5">
      <c r="B19" s="2" t="s">
        <v>163</v>
      </c>
      <c r="C19" s="34"/>
      <c r="D19" s="34"/>
      <c r="E19" s="34"/>
      <c r="F19" s="9"/>
      <c r="H19" s="81">
        <v>1682</v>
      </c>
      <c r="I19" s="10"/>
      <c r="J19" s="81">
        <v>3905</v>
      </c>
      <c r="K19" s="12"/>
      <c r="L19" s="81">
        <v>1682</v>
      </c>
      <c r="M19" s="81"/>
      <c r="N19" s="81">
        <v>3905</v>
      </c>
    </row>
    <row r="20" spans="1:14" ht="18" customHeight="1" x14ac:dyDescent="0.5">
      <c r="B20" s="2" t="s">
        <v>36</v>
      </c>
      <c r="C20" s="34"/>
      <c r="D20" s="34"/>
      <c r="E20" s="34"/>
      <c r="F20" s="9"/>
      <c r="H20" s="81">
        <v>69749</v>
      </c>
      <c r="I20" s="10"/>
      <c r="J20" s="81">
        <v>83433</v>
      </c>
      <c r="K20" s="12"/>
      <c r="L20" s="81">
        <v>67213</v>
      </c>
      <c r="M20" s="81"/>
      <c r="N20" s="81">
        <v>78342</v>
      </c>
    </row>
    <row r="21" spans="1:14" ht="18" customHeight="1" x14ac:dyDescent="0.5">
      <c r="B21" s="2" t="s">
        <v>37</v>
      </c>
      <c r="C21" s="34"/>
      <c r="D21" s="34"/>
      <c r="E21" s="34"/>
      <c r="F21" s="9">
        <v>4</v>
      </c>
      <c r="H21" s="81">
        <v>57975</v>
      </c>
      <c r="I21" s="10"/>
      <c r="J21" s="81">
        <v>42068</v>
      </c>
      <c r="K21" s="12"/>
      <c r="L21" s="81">
        <v>55009</v>
      </c>
      <c r="M21" s="81"/>
      <c r="N21" s="81">
        <v>39656</v>
      </c>
    </row>
    <row r="22" spans="1:14" ht="18" customHeight="1" x14ac:dyDescent="0.5">
      <c r="B22" s="2" t="s">
        <v>35</v>
      </c>
      <c r="C22" s="34"/>
      <c r="D22" s="34"/>
      <c r="E22" s="34"/>
      <c r="F22" s="9"/>
      <c r="H22" s="82">
        <v>4670</v>
      </c>
      <c r="I22" s="10"/>
      <c r="J22" s="82">
        <v>5058</v>
      </c>
      <c r="K22" s="12"/>
      <c r="L22" s="82">
        <v>4670</v>
      </c>
      <c r="M22" s="81"/>
      <c r="N22" s="82">
        <v>5058</v>
      </c>
    </row>
    <row r="23" spans="1:14" ht="18" customHeight="1" x14ac:dyDescent="0.5">
      <c r="A23" s="6" t="s">
        <v>31</v>
      </c>
      <c r="C23" s="34"/>
      <c r="D23" s="34"/>
      <c r="E23" s="34"/>
      <c r="F23" s="9"/>
      <c r="H23" s="82">
        <f>SUM(H17:H22)</f>
        <v>458301</v>
      </c>
      <c r="I23" s="10"/>
      <c r="J23" s="82">
        <f>SUM(J17:J22)</f>
        <v>504625</v>
      </c>
      <c r="K23" s="12"/>
      <c r="L23" s="82">
        <f>SUM(L17:L22)</f>
        <v>442010</v>
      </c>
      <c r="M23" s="81"/>
      <c r="N23" s="82">
        <f>SUM(N17:N22)</f>
        <v>469500</v>
      </c>
    </row>
    <row r="24" spans="1:14" ht="18" customHeight="1" x14ac:dyDescent="0.5">
      <c r="A24" s="6" t="s">
        <v>130</v>
      </c>
      <c r="B24" s="1"/>
      <c r="C24" s="44"/>
      <c r="D24" s="44"/>
      <c r="E24" s="44"/>
      <c r="F24" s="9"/>
      <c r="H24" s="12">
        <f>H15-H23</f>
        <v>-32221</v>
      </c>
      <c r="I24" s="81"/>
      <c r="J24" s="12">
        <f>J15-J23</f>
        <v>-11131</v>
      </c>
      <c r="K24" s="81"/>
      <c r="L24" s="12">
        <f>L15-L23</f>
        <v>-39309</v>
      </c>
      <c r="M24" s="81"/>
      <c r="N24" s="12">
        <f>N15-N23</f>
        <v>-15598</v>
      </c>
    </row>
    <row r="25" spans="1:14" ht="18" customHeight="1" x14ac:dyDescent="0.5">
      <c r="A25" s="2" t="s">
        <v>144</v>
      </c>
      <c r="D25" s="34"/>
      <c r="E25" s="34"/>
      <c r="F25" s="9">
        <v>15</v>
      </c>
      <c r="H25" s="11">
        <v>-5341</v>
      </c>
      <c r="I25" s="81"/>
      <c r="J25" s="11">
        <v>-2986</v>
      </c>
      <c r="K25" s="81"/>
      <c r="L25" s="11">
        <v>-7244</v>
      </c>
      <c r="M25" s="81"/>
      <c r="N25" s="11">
        <v>-3907</v>
      </c>
    </row>
    <row r="26" spans="1:14" ht="18" customHeight="1" x14ac:dyDescent="0.5">
      <c r="A26" s="2" t="s">
        <v>131</v>
      </c>
      <c r="B26" s="6"/>
      <c r="C26" s="34"/>
      <c r="D26" s="34"/>
      <c r="E26" s="34"/>
      <c r="F26" s="9"/>
      <c r="H26" s="11">
        <f>+H24-H25</f>
        <v>-26880</v>
      </c>
      <c r="I26" s="12"/>
      <c r="J26" s="11">
        <f>+J24-J25</f>
        <v>-8145</v>
      </c>
      <c r="K26" s="12"/>
      <c r="L26" s="11">
        <f>+L24-L25</f>
        <v>-32065</v>
      </c>
      <c r="M26" s="81"/>
      <c r="N26" s="11">
        <f>+N24-N25</f>
        <v>-11691</v>
      </c>
    </row>
    <row r="27" spans="1:14" ht="18" customHeight="1" x14ac:dyDescent="0.5">
      <c r="B27" s="6"/>
      <c r="C27" s="34"/>
      <c r="D27" s="34"/>
      <c r="E27" s="34"/>
      <c r="F27" s="9"/>
      <c r="H27" s="12"/>
      <c r="I27" s="10"/>
      <c r="J27" s="12"/>
      <c r="K27" s="12"/>
      <c r="L27" s="12"/>
      <c r="M27" s="12"/>
      <c r="N27" s="12"/>
    </row>
    <row r="28" spans="1:14" ht="18" customHeight="1" x14ac:dyDescent="0.5">
      <c r="A28" s="2" t="s">
        <v>120</v>
      </c>
      <c r="B28" s="6"/>
      <c r="C28" s="34"/>
      <c r="D28" s="34"/>
      <c r="E28" s="34"/>
      <c r="F28" s="9"/>
      <c r="H28" s="12"/>
      <c r="I28" s="10"/>
      <c r="J28" s="12"/>
      <c r="K28" s="12"/>
      <c r="L28" s="12"/>
      <c r="M28" s="12"/>
      <c r="N28" s="12"/>
    </row>
    <row r="29" spans="1:14" ht="18" customHeight="1" x14ac:dyDescent="0.5">
      <c r="A29" s="2" t="s">
        <v>121</v>
      </c>
      <c r="B29" s="6"/>
      <c r="C29" s="34"/>
      <c r="D29" s="34"/>
      <c r="E29" s="34"/>
      <c r="F29" s="9"/>
      <c r="H29" s="12"/>
      <c r="I29" s="10"/>
      <c r="J29" s="12"/>
      <c r="K29" s="12"/>
      <c r="L29" s="12"/>
      <c r="M29" s="12"/>
      <c r="N29" s="12"/>
    </row>
    <row r="30" spans="1:14" ht="18" customHeight="1" x14ac:dyDescent="0.5">
      <c r="B30" s="6" t="s">
        <v>126</v>
      </c>
      <c r="C30" s="34"/>
      <c r="D30" s="34"/>
      <c r="E30" s="34"/>
      <c r="F30" s="9"/>
      <c r="H30" s="12"/>
      <c r="I30" s="10"/>
      <c r="J30" s="12"/>
      <c r="K30" s="12"/>
      <c r="L30" s="12"/>
      <c r="M30" s="12"/>
      <c r="N30" s="12"/>
    </row>
    <row r="31" spans="1:14" ht="18" customHeight="1" x14ac:dyDescent="0.5">
      <c r="B31" s="6"/>
      <c r="C31" s="143" t="s">
        <v>167</v>
      </c>
      <c r="D31" s="34"/>
      <c r="E31" s="34"/>
      <c r="F31" s="9"/>
      <c r="H31" s="12"/>
      <c r="I31" s="10"/>
      <c r="J31" s="12"/>
      <c r="K31" s="12"/>
      <c r="L31" s="12"/>
      <c r="M31" s="12"/>
      <c r="N31" s="12"/>
    </row>
    <row r="32" spans="1:14" ht="18" customHeight="1" x14ac:dyDescent="0.5">
      <c r="B32" s="6"/>
      <c r="D32" s="143" t="s">
        <v>168</v>
      </c>
      <c r="E32" s="34"/>
      <c r="F32" s="9"/>
      <c r="H32" s="142">
        <v>4851</v>
      </c>
      <c r="I32" s="81"/>
      <c r="J32" s="114">
        <v>0</v>
      </c>
      <c r="K32" s="81"/>
      <c r="L32" s="142">
        <v>4851</v>
      </c>
      <c r="M32" s="12"/>
      <c r="N32" s="114">
        <v>0</v>
      </c>
    </row>
    <row r="33" spans="1:14" ht="18" customHeight="1" x14ac:dyDescent="0.5">
      <c r="A33" s="2" t="s">
        <v>127</v>
      </c>
      <c r="B33" s="6"/>
      <c r="C33" s="34"/>
      <c r="D33" s="34"/>
      <c r="E33" s="34"/>
      <c r="F33" s="9"/>
      <c r="H33" s="12"/>
      <c r="I33" s="10"/>
      <c r="J33" s="12"/>
      <c r="K33" s="12"/>
      <c r="L33" s="12"/>
      <c r="M33" s="12"/>
      <c r="N33" s="12"/>
    </row>
    <row r="34" spans="1:14" ht="18" customHeight="1" x14ac:dyDescent="0.5">
      <c r="B34" s="6" t="s">
        <v>126</v>
      </c>
      <c r="C34" s="34"/>
      <c r="D34" s="34"/>
      <c r="E34" s="34"/>
      <c r="F34" s="9"/>
      <c r="H34" s="12"/>
      <c r="I34" s="10"/>
      <c r="J34" s="12"/>
      <c r="K34" s="12"/>
      <c r="L34" s="12"/>
      <c r="M34" s="12"/>
      <c r="N34" s="12"/>
    </row>
    <row r="35" spans="1:14" ht="18" customHeight="1" x14ac:dyDescent="0.5">
      <c r="B35" s="6"/>
      <c r="C35" s="34" t="s">
        <v>124</v>
      </c>
      <c r="D35" s="34"/>
      <c r="E35" s="34"/>
      <c r="F35" s="9"/>
      <c r="H35" s="11">
        <v>-1503</v>
      </c>
      <c r="I35" s="10"/>
      <c r="J35" s="82">
        <v>11</v>
      </c>
      <c r="K35" s="12"/>
      <c r="L35" s="87">
        <v>0</v>
      </c>
      <c r="M35" s="12"/>
      <c r="N35" s="87">
        <v>0</v>
      </c>
    </row>
    <row r="36" spans="1:14" ht="18" customHeight="1" x14ac:dyDescent="0.5">
      <c r="A36" s="2" t="s">
        <v>137</v>
      </c>
      <c r="B36" s="6"/>
      <c r="C36" s="34"/>
      <c r="D36" s="34"/>
      <c r="E36" s="34"/>
      <c r="F36" s="9"/>
      <c r="H36" s="82">
        <f>SUM(H30:H35)</f>
        <v>3348</v>
      </c>
      <c r="I36" s="10"/>
      <c r="J36" s="82">
        <f>SUM(J30:J35)</f>
        <v>11</v>
      </c>
      <c r="K36" s="12"/>
      <c r="L36" s="140">
        <f>SUM(L30:L35)</f>
        <v>4851</v>
      </c>
      <c r="M36" s="12"/>
      <c r="N36" s="87">
        <f>SUM(N30:N35)</f>
        <v>0</v>
      </c>
    </row>
    <row r="37" spans="1:14" ht="18" customHeight="1" thickBot="1" x14ac:dyDescent="0.55000000000000004">
      <c r="A37" s="2" t="s">
        <v>132</v>
      </c>
      <c r="B37" s="6"/>
      <c r="C37" s="34"/>
      <c r="D37" s="34"/>
      <c r="E37" s="34"/>
      <c r="F37" s="9"/>
      <c r="H37" s="112">
        <f>+H26+H36</f>
        <v>-23532</v>
      </c>
      <c r="I37" s="10"/>
      <c r="J37" s="112">
        <f>+J26+J36</f>
        <v>-8134</v>
      </c>
      <c r="K37" s="12"/>
      <c r="L37" s="112">
        <f>+L26+L36</f>
        <v>-27214</v>
      </c>
      <c r="M37" s="12"/>
      <c r="N37" s="112">
        <f>+N26+N36</f>
        <v>-11691</v>
      </c>
    </row>
    <row r="38" spans="1:14" ht="18" customHeight="1" thickTop="1" x14ac:dyDescent="0.5">
      <c r="B38" s="6"/>
      <c r="C38" s="34"/>
      <c r="D38" s="34"/>
      <c r="E38" s="34"/>
      <c r="F38" s="9"/>
      <c r="H38" s="81"/>
      <c r="I38" s="12"/>
      <c r="J38" s="81"/>
      <c r="K38" s="12"/>
      <c r="L38" s="81"/>
      <c r="M38" s="81"/>
      <c r="N38" s="81"/>
    </row>
    <row r="39" spans="1:14" ht="18" customHeight="1" thickBot="1" x14ac:dyDescent="0.55000000000000004">
      <c r="A39" s="2" t="s">
        <v>133</v>
      </c>
      <c r="B39" s="6"/>
      <c r="C39" s="34"/>
      <c r="D39" s="34"/>
      <c r="E39" s="34"/>
      <c r="F39" s="9">
        <v>16</v>
      </c>
      <c r="H39" s="113">
        <f>H26/21331</f>
        <v>-1.2601378275748909</v>
      </c>
      <c r="I39" s="10"/>
      <c r="J39" s="113">
        <f>J26/21331</f>
        <v>-0.38183863860109701</v>
      </c>
      <c r="K39" s="12"/>
      <c r="L39" s="113">
        <f>L26/21331</f>
        <v>-1.5032112887347053</v>
      </c>
      <c r="M39" s="86"/>
      <c r="N39" s="113">
        <f>N26/21331</f>
        <v>-0.54807557076555247</v>
      </c>
    </row>
    <row r="40" spans="1:14" ht="15" customHeight="1" thickTop="1" x14ac:dyDescent="0.5">
      <c r="B40" s="6"/>
      <c r="C40" s="34"/>
      <c r="D40" s="34"/>
      <c r="E40" s="34"/>
      <c r="F40" s="9"/>
      <c r="H40" s="86"/>
      <c r="I40" s="10"/>
      <c r="J40" s="97"/>
      <c r="K40" s="12"/>
      <c r="L40" s="86"/>
      <c r="M40" s="86"/>
      <c r="N40" s="97"/>
    </row>
    <row r="41" spans="1:14" s="110" customFormat="1" ht="24.95" customHeight="1" x14ac:dyDescent="0.5">
      <c r="A41" s="103" t="s">
        <v>72</v>
      </c>
      <c r="B41" s="104"/>
      <c r="C41" s="105"/>
      <c r="D41" s="105"/>
      <c r="E41" s="105"/>
      <c r="F41" s="106"/>
      <c r="G41" s="107"/>
      <c r="H41" s="108"/>
      <c r="I41" s="109"/>
      <c r="J41" s="108"/>
      <c r="K41" s="108"/>
      <c r="L41" s="108"/>
      <c r="M41" s="108"/>
      <c r="N41" s="108"/>
    </row>
    <row r="42" spans="1:14" s="5" customFormat="1" ht="21.95" customHeight="1" x14ac:dyDescent="0.5">
      <c r="A42" s="46"/>
      <c r="B42" s="13"/>
      <c r="D42" s="13"/>
      <c r="F42" s="16"/>
      <c r="G42" s="12"/>
      <c r="H42" s="12"/>
      <c r="I42" s="12"/>
      <c r="J42" s="12"/>
      <c r="K42" s="12"/>
      <c r="L42" s="61"/>
      <c r="M42" s="62"/>
      <c r="N42" s="88" t="s">
        <v>103</v>
      </c>
    </row>
    <row r="43" spans="1:14" s="5" customFormat="1" ht="21.95" customHeight="1" x14ac:dyDescent="0.5">
      <c r="A43" s="46"/>
      <c r="B43" s="13"/>
      <c r="D43" s="13"/>
      <c r="F43" s="16"/>
      <c r="G43" s="12"/>
      <c r="H43" s="12"/>
      <c r="I43" s="12"/>
      <c r="J43" s="12"/>
      <c r="K43" s="12"/>
      <c r="L43" s="61"/>
      <c r="M43" s="62"/>
      <c r="N43" s="160" t="s">
        <v>104</v>
      </c>
    </row>
    <row r="44" spans="1:14" ht="21.95" customHeight="1" x14ac:dyDescent="0.5">
      <c r="A44" s="166" t="s">
        <v>93</v>
      </c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</row>
    <row r="45" spans="1:14" ht="21.95" customHeight="1" x14ac:dyDescent="0.5">
      <c r="A45" s="167" t="s">
        <v>80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</row>
    <row r="46" spans="1:14" ht="21.95" customHeight="1" x14ac:dyDescent="0.5">
      <c r="A46" s="167" t="s">
        <v>150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</row>
    <row r="47" spans="1:14" s="5" customFormat="1" ht="21.95" customHeight="1" x14ac:dyDescent="0.5">
      <c r="A47" s="163" t="s">
        <v>158</v>
      </c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</row>
    <row r="48" spans="1:14" s="5" customFormat="1" ht="3" customHeight="1" x14ac:dyDescent="0.5">
      <c r="A48" s="151"/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</row>
    <row r="49" spans="1:17" s="5" customFormat="1" ht="19.5" customHeight="1" x14ac:dyDescent="0.5">
      <c r="A49" s="71"/>
      <c r="B49" s="151"/>
      <c r="C49" s="151"/>
      <c r="D49" s="151"/>
      <c r="E49" s="151"/>
      <c r="F49" s="151"/>
      <c r="G49" s="151"/>
      <c r="H49" s="170" t="s">
        <v>112</v>
      </c>
      <c r="I49" s="170"/>
      <c r="J49" s="170"/>
      <c r="K49" s="170"/>
      <c r="L49" s="170"/>
      <c r="M49" s="170"/>
      <c r="N49" s="170"/>
    </row>
    <row r="50" spans="1:17" s="5" customFormat="1" ht="19.5" customHeight="1" x14ac:dyDescent="0.5">
      <c r="A50" s="13" t="s">
        <v>22</v>
      </c>
      <c r="B50" s="13"/>
      <c r="D50" s="13"/>
      <c r="F50" s="16"/>
      <c r="G50" s="15"/>
      <c r="H50" s="171" t="s">
        <v>74</v>
      </c>
      <c r="I50" s="171"/>
      <c r="J50" s="171"/>
      <c r="K50" s="14"/>
      <c r="L50" s="172" t="s">
        <v>75</v>
      </c>
      <c r="M50" s="172"/>
      <c r="N50" s="172"/>
    </row>
    <row r="51" spans="1:17" ht="19.5" customHeight="1" x14ac:dyDescent="0.5">
      <c r="A51" s="6"/>
      <c r="B51" s="6"/>
      <c r="D51" s="6"/>
      <c r="F51" s="16" t="s">
        <v>0</v>
      </c>
      <c r="H51" s="63" t="s">
        <v>157</v>
      </c>
      <c r="I51" s="9"/>
      <c r="J51" s="63" t="s">
        <v>139</v>
      </c>
      <c r="K51" s="9"/>
      <c r="L51" s="63" t="s">
        <v>157</v>
      </c>
      <c r="M51" s="9"/>
      <c r="N51" s="63" t="s">
        <v>139</v>
      </c>
    </row>
    <row r="52" spans="1:17" ht="19.5" customHeight="1" x14ac:dyDescent="0.5">
      <c r="A52" s="6" t="s">
        <v>77</v>
      </c>
      <c r="B52" s="7"/>
      <c r="C52" s="7"/>
      <c r="D52" s="7"/>
      <c r="E52" s="7"/>
      <c r="F52" s="8"/>
      <c r="G52" s="8"/>
      <c r="H52" s="8"/>
      <c r="I52" s="8"/>
      <c r="J52" s="8"/>
      <c r="K52" s="10"/>
      <c r="L52" s="10"/>
      <c r="M52" s="12"/>
      <c r="N52" s="10"/>
    </row>
    <row r="53" spans="1:17" ht="19.5" customHeight="1" x14ac:dyDescent="0.5">
      <c r="A53" s="9"/>
      <c r="B53" s="6" t="s">
        <v>78</v>
      </c>
      <c r="C53" s="7"/>
      <c r="D53" s="7"/>
      <c r="E53" s="7"/>
      <c r="F53" s="9" t="s">
        <v>162</v>
      </c>
      <c r="G53" s="8"/>
      <c r="H53" s="80">
        <v>799550</v>
      </c>
      <c r="I53" s="8"/>
      <c r="J53" s="80">
        <v>897046</v>
      </c>
      <c r="K53" s="10"/>
      <c r="L53" s="80">
        <v>775848</v>
      </c>
      <c r="M53" s="85"/>
      <c r="N53" s="80">
        <v>851637</v>
      </c>
      <c r="Q53" s="80"/>
    </row>
    <row r="54" spans="1:17" ht="19.5" customHeight="1" x14ac:dyDescent="0.5">
      <c r="B54" s="6" t="s">
        <v>118</v>
      </c>
      <c r="C54" s="34"/>
      <c r="D54" s="34"/>
      <c r="E54" s="34"/>
      <c r="F54" s="9"/>
      <c r="H54" s="81">
        <v>11553</v>
      </c>
      <c r="I54" s="10"/>
      <c r="J54" s="81">
        <v>3660</v>
      </c>
      <c r="K54" s="12"/>
      <c r="L54" s="81">
        <v>11660</v>
      </c>
      <c r="M54" s="81"/>
      <c r="N54" s="81">
        <v>3685</v>
      </c>
      <c r="Q54" s="80"/>
    </row>
    <row r="55" spans="1:17" ht="19.5" customHeight="1" x14ac:dyDescent="0.5">
      <c r="B55" s="6" t="s">
        <v>79</v>
      </c>
      <c r="C55" s="34"/>
      <c r="D55" s="34"/>
      <c r="E55" s="34"/>
      <c r="F55" s="9"/>
      <c r="H55" s="82">
        <v>4305</v>
      </c>
      <c r="I55" s="10"/>
      <c r="J55" s="82">
        <v>1515</v>
      </c>
      <c r="K55" s="12"/>
      <c r="L55" s="82">
        <v>4229</v>
      </c>
      <c r="M55" s="81"/>
      <c r="N55" s="82">
        <v>1466</v>
      </c>
      <c r="Q55" s="80"/>
    </row>
    <row r="56" spans="1:17" ht="19.5" customHeight="1" x14ac:dyDescent="0.5">
      <c r="A56" s="2" t="s">
        <v>30</v>
      </c>
      <c r="B56" s="6"/>
      <c r="C56" s="34"/>
      <c r="D56" s="34"/>
      <c r="E56" s="34"/>
      <c r="F56" s="9"/>
      <c r="H56" s="82">
        <f>SUM(H53:H55)</f>
        <v>815408</v>
      </c>
      <c r="I56" s="10"/>
      <c r="J56" s="82">
        <f>SUM(J53:J55)</f>
        <v>902221</v>
      </c>
      <c r="K56" s="12"/>
      <c r="L56" s="82">
        <f>SUM(L53:L55)</f>
        <v>791737</v>
      </c>
      <c r="M56" s="81"/>
      <c r="N56" s="82">
        <f>SUM(N53:N55)</f>
        <v>856788</v>
      </c>
      <c r="Q56" s="80"/>
    </row>
    <row r="57" spans="1:17" ht="19.5" customHeight="1" x14ac:dyDescent="0.5">
      <c r="A57" s="6" t="s">
        <v>23</v>
      </c>
      <c r="C57" s="34"/>
      <c r="D57" s="34"/>
      <c r="E57" s="34"/>
      <c r="F57" s="9"/>
      <c r="H57" s="81"/>
      <c r="I57" s="10"/>
      <c r="J57" s="81"/>
      <c r="K57" s="12"/>
      <c r="L57" s="81"/>
      <c r="M57" s="81"/>
      <c r="N57" s="81"/>
      <c r="Q57" s="80"/>
    </row>
    <row r="58" spans="1:17" ht="19.5" customHeight="1" x14ac:dyDescent="0.5">
      <c r="B58" s="2" t="s">
        <v>24</v>
      </c>
      <c r="C58" s="34"/>
      <c r="D58" s="34"/>
      <c r="E58" s="34"/>
      <c r="F58" s="9"/>
      <c r="H58" s="81">
        <v>542861</v>
      </c>
      <c r="I58" s="10"/>
      <c r="J58" s="81">
        <v>621206</v>
      </c>
      <c r="K58" s="12"/>
      <c r="L58" s="81">
        <v>539697</v>
      </c>
      <c r="M58" s="81"/>
      <c r="N58" s="81">
        <v>594646</v>
      </c>
      <c r="Q58" s="80"/>
    </row>
    <row r="59" spans="1:17" ht="19.5" customHeight="1" x14ac:dyDescent="0.5">
      <c r="B59" s="2" t="s">
        <v>119</v>
      </c>
      <c r="C59" s="34"/>
      <c r="D59" s="34"/>
      <c r="E59" s="34"/>
      <c r="F59" s="9"/>
      <c r="H59" s="81">
        <v>82457</v>
      </c>
      <c r="I59" s="10"/>
      <c r="J59" s="81">
        <v>25181</v>
      </c>
      <c r="K59" s="12"/>
      <c r="L59" s="81">
        <v>82457</v>
      </c>
      <c r="M59" s="81"/>
      <c r="N59" s="81">
        <v>25181</v>
      </c>
      <c r="Q59" s="80"/>
    </row>
    <row r="60" spans="1:17" ht="19.5" customHeight="1" x14ac:dyDescent="0.5">
      <c r="B60" s="2" t="s">
        <v>163</v>
      </c>
      <c r="C60" s="34"/>
      <c r="D60" s="34"/>
      <c r="E60" s="34"/>
      <c r="F60" s="9"/>
      <c r="H60" s="81">
        <v>2979</v>
      </c>
      <c r="I60" s="10"/>
      <c r="J60" s="81">
        <v>5147</v>
      </c>
      <c r="K60" s="12"/>
      <c r="L60" s="81">
        <v>2979</v>
      </c>
      <c r="M60" s="81"/>
      <c r="N60" s="81">
        <v>5147</v>
      </c>
      <c r="Q60" s="80"/>
    </row>
    <row r="61" spans="1:17" ht="19.5" customHeight="1" x14ac:dyDescent="0.5">
      <c r="B61" s="2" t="s">
        <v>36</v>
      </c>
      <c r="C61" s="34"/>
      <c r="D61" s="34"/>
      <c r="E61" s="34"/>
      <c r="F61" s="9"/>
      <c r="H61" s="81">
        <v>142800</v>
      </c>
      <c r="I61" s="10"/>
      <c r="J61" s="81">
        <v>167091</v>
      </c>
      <c r="K61" s="12"/>
      <c r="L61" s="81">
        <v>136908</v>
      </c>
      <c r="M61" s="81"/>
      <c r="N61" s="81">
        <v>157378</v>
      </c>
      <c r="Q61" s="80"/>
    </row>
    <row r="62" spans="1:17" ht="19.5" customHeight="1" x14ac:dyDescent="0.5">
      <c r="B62" s="2" t="s">
        <v>37</v>
      </c>
      <c r="C62" s="34"/>
      <c r="D62" s="34"/>
      <c r="E62" s="34"/>
      <c r="F62" s="9">
        <v>4</v>
      </c>
      <c r="H62" s="81">
        <v>104450</v>
      </c>
      <c r="I62" s="10"/>
      <c r="J62" s="81">
        <v>74690</v>
      </c>
      <c r="K62" s="12"/>
      <c r="L62" s="81">
        <v>98572</v>
      </c>
      <c r="M62" s="81"/>
      <c r="N62" s="81">
        <v>69995</v>
      </c>
      <c r="Q62" s="80"/>
    </row>
    <row r="63" spans="1:17" ht="19.5" customHeight="1" x14ac:dyDescent="0.5">
      <c r="B63" s="2" t="s">
        <v>35</v>
      </c>
      <c r="C63" s="34"/>
      <c r="D63" s="34"/>
      <c r="E63" s="34"/>
      <c r="F63" s="9"/>
      <c r="H63" s="82">
        <v>9516</v>
      </c>
      <c r="I63" s="10"/>
      <c r="J63" s="82">
        <v>9718</v>
      </c>
      <c r="K63" s="12"/>
      <c r="L63" s="82">
        <v>9516</v>
      </c>
      <c r="M63" s="81"/>
      <c r="N63" s="82">
        <v>9718</v>
      </c>
      <c r="Q63" s="80"/>
    </row>
    <row r="64" spans="1:17" ht="19.5" customHeight="1" x14ac:dyDescent="0.5">
      <c r="A64" s="6" t="s">
        <v>31</v>
      </c>
      <c r="C64" s="34"/>
      <c r="D64" s="34"/>
      <c r="E64" s="34"/>
      <c r="F64" s="9"/>
      <c r="H64" s="82">
        <f>SUM(H58:H63)</f>
        <v>885063</v>
      </c>
      <c r="I64" s="10"/>
      <c r="J64" s="82">
        <f>SUM(J58:J63)</f>
        <v>903033</v>
      </c>
      <c r="K64" s="12"/>
      <c r="L64" s="82">
        <f>SUM(L58:L63)</f>
        <v>870129</v>
      </c>
      <c r="M64" s="81"/>
      <c r="N64" s="82">
        <f>SUM(N58:N63)</f>
        <v>862065</v>
      </c>
      <c r="Q64" s="80"/>
    </row>
    <row r="65" spans="1:17" ht="19.5" customHeight="1" x14ac:dyDescent="0.5">
      <c r="A65" s="6" t="s">
        <v>130</v>
      </c>
      <c r="B65" s="1"/>
      <c r="C65" s="44"/>
      <c r="D65" s="44"/>
      <c r="E65" s="44"/>
      <c r="F65" s="9"/>
      <c r="H65" s="12">
        <f>H56-H64</f>
        <v>-69655</v>
      </c>
      <c r="I65" s="12"/>
      <c r="J65" s="12">
        <f>J56-J64</f>
        <v>-812</v>
      </c>
      <c r="K65" s="12"/>
      <c r="L65" s="12">
        <f>L56-L64</f>
        <v>-78392</v>
      </c>
      <c r="M65" s="81"/>
      <c r="N65" s="12">
        <f>N56-N64</f>
        <v>-5277</v>
      </c>
      <c r="Q65" s="80"/>
    </row>
    <row r="66" spans="1:17" ht="19.5" customHeight="1" x14ac:dyDescent="0.5">
      <c r="A66" s="2" t="s">
        <v>144</v>
      </c>
      <c r="D66" s="34"/>
      <c r="E66" s="34"/>
      <c r="F66" s="9">
        <v>15</v>
      </c>
      <c r="H66" s="11">
        <v>-12107</v>
      </c>
      <c r="I66" s="10"/>
      <c r="J66" s="11">
        <v>-1190</v>
      </c>
      <c r="K66" s="12"/>
      <c r="L66" s="11">
        <v>-15032</v>
      </c>
      <c r="M66" s="12"/>
      <c r="N66" s="11">
        <v>-2553</v>
      </c>
      <c r="Q66" s="80"/>
    </row>
    <row r="67" spans="1:17" ht="19.5" customHeight="1" x14ac:dyDescent="0.5">
      <c r="A67" s="2" t="s">
        <v>131</v>
      </c>
      <c r="B67" s="6"/>
      <c r="C67" s="34"/>
      <c r="D67" s="34"/>
      <c r="E67" s="34"/>
      <c r="F67" s="9"/>
      <c r="H67" s="11">
        <f>H65-H66</f>
        <v>-57548</v>
      </c>
      <c r="I67" s="10"/>
      <c r="J67" s="82">
        <f>J65-J66</f>
        <v>378</v>
      </c>
      <c r="K67" s="12"/>
      <c r="L67" s="11">
        <f>L65-L66</f>
        <v>-63360</v>
      </c>
      <c r="M67" s="81"/>
      <c r="N67" s="11">
        <f>N65-N66</f>
        <v>-2724</v>
      </c>
    </row>
    <row r="68" spans="1:17" ht="6.75" customHeight="1" x14ac:dyDescent="0.5">
      <c r="B68" s="6"/>
      <c r="C68" s="34"/>
      <c r="D68" s="34"/>
      <c r="E68" s="34"/>
      <c r="F68" s="9"/>
      <c r="H68" s="12"/>
      <c r="I68" s="10"/>
      <c r="J68" s="12"/>
      <c r="K68" s="12"/>
      <c r="L68" s="12"/>
      <c r="M68" s="12"/>
      <c r="N68" s="12"/>
    </row>
    <row r="69" spans="1:17" ht="19.5" customHeight="1" x14ac:dyDescent="0.5">
      <c r="A69" s="2" t="s">
        <v>120</v>
      </c>
      <c r="B69" s="6"/>
      <c r="C69" s="34"/>
      <c r="D69" s="34"/>
      <c r="E69" s="34"/>
      <c r="F69" s="9"/>
      <c r="H69" s="12"/>
      <c r="I69" s="10"/>
      <c r="J69" s="12"/>
      <c r="K69" s="12"/>
      <c r="L69" s="12"/>
      <c r="M69" s="12"/>
      <c r="N69" s="12"/>
    </row>
    <row r="70" spans="1:17" ht="19.5" customHeight="1" x14ac:dyDescent="0.5">
      <c r="A70" s="2" t="s">
        <v>121</v>
      </c>
      <c r="B70" s="6"/>
      <c r="C70" s="34"/>
      <c r="D70" s="34"/>
      <c r="E70" s="34"/>
      <c r="F70" s="9"/>
      <c r="H70" s="12"/>
      <c r="I70" s="10"/>
      <c r="J70" s="12"/>
      <c r="K70" s="12"/>
      <c r="L70" s="12"/>
      <c r="M70" s="12"/>
      <c r="N70" s="12"/>
    </row>
    <row r="71" spans="1:17" ht="19.5" customHeight="1" x14ac:dyDescent="0.5">
      <c r="B71" s="6" t="s">
        <v>126</v>
      </c>
      <c r="C71" s="34"/>
      <c r="D71" s="34"/>
      <c r="E71" s="34"/>
      <c r="F71" s="9"/>
      <c r="H71" s="12"/>
      <c r="I71" s="10"/>
      <c r="J71" s="12"/>
      <c r="K71" s="12"/>
      <c r="L71" s="12"/>
      <c r="M71" s="12"/>
      <c r="N71" s="12"/>
    </row>
    <row r="72" spans="1:17" ht="19.5" customHeight="1" x14ac:dyDescent="0.5">
      <c r="B72" s="6"/>
      <c r="C72" s="143" t="s">
        <v>167</v>
      </c>
      <c r="D72" s="34"/>
      <c r="E72" s="34"/>
      <c r="F72" s="9"/>
      <c r="H72" s="12"/>
      <c r="I72" s="10"/>
      <c r="J72" s="12"/>
      <c r="K72" s="12"/>
      <c r="L72" s="12"/>
      <c r="M72" s="12"/>
      <c r="N72" s="12"/>
    </row>
    <row r="73" spans="1:17" ht="19.5" customHeight="1" x14ac:dyDescent="0.5">
      <c r="B73" s="6"/>
      <c r="D73" s="143" t="s">
        <v>168</v>
      </c>
      <c r="E73" s="34"/>
      <c r="F73" s="9"/>
      <c r="H73" s="142">
        <v>4851</v>
      </c>
      <c r="I73" s="81"/>
      <c r="J73" s="114">
        <v>0</v>
      </c>
      <c r="K73" s="81"/>
      <c r="L73" s="142">
        <v>4851</v>
      </c>
      <c r="M73" s="12"/>
      <c r="N73" s="114">
        <v>0</v>
      </c>
    </row>
    <row r="74" spans="1:17" ht="19.5" customHeight="1" x14ac:dyDescent="0.5">
      <c r="A74" s="2" t="s">
        <v>127</v>
      </c>
      <c r="B74" s="6"/>
      <c r="C74" s="34"/>
      <c r="D74" s="34"/>
      <c r="E74" s="34"/>
      <c r="F74" s="9"/>
      <c r="H74" s="12"/>
      <c r="I74" s="10"/>
      <c r="J74" s="12"/>
      <c r="K74" s="12"/>
      <c r="L74" s="12"/>
      <c r="M74" s="12"/>
      <c r="N74" s="12"/>
    </row>
    <row r="75" spans="1:17" ht="19.5" customHeight="1" x14ac:dyDescent="0.5">
      <c r="B75" s="6" t="s">
        <v>126</v>
      </c>
      <c r="C75" s="34"/>
      <c r="D75" s="34"/>
      <c r="E75" s="34"/>
      <c r="F75" s="9"/>
      <c r="H75" s="12"/>
      <c r="I75" s="10"/>
      <c r="J75" s="12"/>
      <c r="K75" s="12"/>
      <c r="L75" s="12"/>
      <c r="M75" s="12"/>
      <c r="N75" s="12"/>
    </row>
    <row r="76" spans="1:17" ht="19.5" customHeight="1" x14ac:dyDescent="0.5">
      <c r="B76" s="6"/>
      <c r="C76" s="34" t="s">
        <v>124</v>
      </c>
      <c r="D76" s="34"/>
      <c r="E76" s="34"/>
      <c r="F76" s="9"/>
      <c r="H76" s="11">
        <v>-1439</v>
      </c>
      <c r="I76" s="10"/>
      <c r="J76" s="11">
        <v>-308</v>
      </c>
      <c r="K76" s="12"/>
      <c r="L76" s="87">
        <v>0</v>
      </c>
      <c r="M76" s="12"/>
      <c r="N76" s="87">
        <v>0</v>
      </c>
      <c r="Q76" s="6"/>
    </row>
    <row r="77" spans="1:17" ht="19.5" customHeight="1" x14ac:dyDescent="0.5">
      <c r="A77" s="2" t="s">
        <v>137</v>
      </c>
      <c r="B77" s="6"/>
      <c r="C77" s="34"/>
      <c r="D77" s="34"/>
      <c r="E77" s="34"/>
      <c r="F77" s="9"/>
      <c r="H77" s="82">
        <f>SUM(H70:H76)</f>
        <v>3412</v>
      </c>
      <c r="I77" s="10"/>
      <c r="J77" s="11">
        <f>SUM(J70:J76)</f>
        <v>-308</v>
      </c>
      <c r="K77" s="12"/>
      <c r="L77" s="82">
        <f>SUM(L70:L76)</f>
        <v>4851</v>
      </c>
      <c r="M77" s="81"/>
      <c r="N77" s="87">
        <f>SUM(N70:N76)</f>
        <v>0</v>
      </c>
    </row>
    <row r="78" spans="1:17" ht="19.5" customHeight="1" thickBot="1" x14ac:dyDescent="0.55000000000000004">
      <c r="A78" s="2" t="s">
        <v>132</v>
      </c>
      <c r="B78" s="6"/>
      <c r="C78" s="34"/>
      <c r="D78" s="34"/>
      <c r="E78" s="34"/>
      <c r="F78" s="9"/>
      <c r="H78" s="112">
        <f>H67+H77</f>
        <v>-54136</v>
      </c>
      <c r="I78" s="10"/>
      <c r="J78" s="83">
        <f>J67+J77</f>
        <v>70</v>
      </c>
      <c r="K78" s="12"/>
      <c r="L78" s="112">
        <f>L67+L77</f>
        <v>-58509</v>
      </c>
      <c r="M78" s="81"/>
      <c r="N78" s="112">
        <f>N67+N77</f>
        <v>-2724</v>
      </c>
    </row>
    <row r="79" spans="1:17" ht="9.75" customHeight="1" thickTop="1" x14ac:dyDescent="0.5">
      <c r="B79" s="6"/>
      <c r="C79" s="34"/>
      <c r="D79" s="34"/>
      <c r="E79" s="34"/>
      <c r="F79" s="9"/>
      <c r="H79" s="81"/>
      <c r="I79" s="12"/>
      <c r="J79" s="81"/>
      <c r="K79" s="12"/>
      <c r="L79" s="81"/>
      <c r="M79" s="81"/>
      <c r="N79" s="81"/>
    </row>
    <row r="80" spans="1:17" ht="19.5" customHeight="1" thickBot="1" x14ac:dyDescent="0.55000000000000004">
      <c r="A80" s="2" t="s">
        <v>133</v>
      </c>
      <c r="B80" s="6"/>
      <c r="C80" s="34"/>
      <c r="D80" s="34"/>
      <c r="E80" s="34"/>
      <c r="F80" s="9">
        <v>16</v>
      </c>
      <c r="H80" s="113">
        <f>H67/21331</f>
        <v>-2.6978575781726128</v>
      </c>
      <c r="I80" s="10"/>
      <c r="J80" s="146">
        <f>J67/21331</f>
        <v>1.7720688200271905E-2</v>
      </c>
      <c r="K80" s="12"/>
      <c r="L80" s="113">
        <f>L67/21331</f>
        <v>-2.9703248792836718</v>
      </c>
      <c r="M80" s="86"/>
      <c r="N80" s="113">
        <f>N67/21331</f>
        <v>-0.12770146734799118</v>
      </c>
    </row>
    <row r="81" spans="1:14" ht="4.5" customHeight="1" thickTop="1" x14ac:dyDescent="0.5">
      <c r="B81" s="6"/>
      <c r="C81" s="34"/>
      <c r="D81" s="34"/>
      <c r="E81" s="34"/>
      <c r="F81" s="9"/>
      <c r="H81" s="86"/>
      <c r="I81" s="10"/>
      <c r="J81" s="97"/>
      <c r="K81" s="12"/>
      <c r="L81" s="86"/>
      <c r="M81" s="86"/>
      <c r="N81" s="97"/>
    </row>
    <row r="82" spans="1:14" s="110" customFormat="1" ht="24.95" customHeight="1" x14ac:dyDescent="0.5">
      <c r="A82" s="103" t="s">
        <v>72</v>
      </c>
      <c r="B82" s="104"/>
      <c r="C82" s="105"/>
      <c r="D82" s="105"/>
      <c r="E82" s="105"/>
      <c r="F82" s="106"/>
      <c r="G82" s="107"/>
      <c r="H82" s="108"/>
      <c r="I82" s="109"/>
      <c r="J82" s="108"/>
      <c r="K82" s="108"/>
      <c r="L82" s="108"/>
      <c r="M82" s="108"/>
      <c r="N82" s="108"/>
    </row>
  </sheetData>
  <mergeCells count="14">
    <mergeCell ref="A47:N47"/>
    <mergeCell ref="H49:N49"/>
    <mergeCell ref="H50:J50"/>
    <mergeCell ref="L50:N50"/>
    <mergeCell ref="A3:N3"/>
    <mergeCell ref="H8:N8"/>
    <mergeCell ref="A44:N44"/>
    <mergeCell ref="A45:N45"/>
    <mergeCell ref="A46:N46"/>
    <mergeCell ref="H9:J9"/>
    <mergeCell ref="L9:N9"/>
    <mergeCell ref="A4:N4"/>
    <mergeCell ref="A5:N5"/>
    <mergeCell ref="A6:N6"/>
  </mergeCells>
  <printOptions horizontalCentered="1"/>
  <pageMargins left="1.0629921259842521" right="0.39370078740157483" top="0.51181102362204722" bottom="1.1811023622047245" header="0.51181102362204722" footer="1.1811023622047245"/>
  <pageSetup paperSize="9" firstPageNumber="2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47"/>
  <sheetViews>
    <sheetView view="pageBreakPreview" zoomScaleNormal="110" zoomScaleSheetLayoutView="100" workbookViewId="0">
      <selection activeCell="F18" sqref="F18"/>
    </sheetView>
  </sheetViews>
  <sheetFormatPr defaultRowHeight="20.100000000000001" customHeight="1" x14ac:dyDescent="0.5"/>
  <cols>
    <col min="1" max="4" width="1.140625" style="21" customWidth="1"/>
    <col min="5" max="5" width="22.140625" style="21" customWidth="1"/>
    <col min="6" max="6" width="6.7109375" style="27" customWidth="1"/>
    <col min="7" max="7" width="0.85546875" style="22" customWidth="1"/>
    <col min="8" max="8" width="13" style="23" customWidth="1"/>
    <col min="9" max="9" width="0.85546875" style="23" customWidth="1"/>
    <col min="10" max="10" width="13" style="23" customWidth="1"/>
    <col min="11" max="11" width="0.85546875" style="18" customWidth="1"/>
    <col min="12" max="12" width="13" style="23" customWidth="1"/>
    <col min="13" max="13" width="0.85546875" style="23" customWidth="1"/>
    <col min="14" max="14" width="13" style="19" customWidth="1"/>
    <col min="15" max="15" width="0.85546875" style="20" customWidth="1"/>
    <col min="16" max="16" width="12.5703125" style="20" customWidth="1"/>
    <col min="17" max="17" width="0.85546875" style="20" customWidth="1"/>
    <col min="18" max="18" width="12.85546875" style="20" customWidth="1"/>
    <col min="19" max="19" width="0.85546875" style="20" customWidth="1"/>
    <col min="20" max="20" width="12.5703125" style="20" customWidth="1"/>
    <col min="21" max="21" width="0.85546875" style="20" customWidth="1"/>
    <col min="22" max="22" width="12.7109375" style="20" customWidth="1"/>
    <col min="23" max="16384" width="9.140625" style="21"/>
  </cols>
  <sheetData>
    <row r="1" spans="1:22" ht="24" customHeight="1" x14ac:dyDescent="0.5">
      <c r="T1" s="88" t="s">
        <v>103</v>
      </c>
    </row>
    <row r="2" spans="1:22" ht="24" customHeight="1" x14ac:dyDescent="0.5">
      <c r="T2" s="88" t="s">
        <v>104</v>
      </c>
    </row>
    <row r="3" spans="1:22" ht="24" customHeight="1" x14ac:dyDescent="0.5">
      <c r="A3" s="180" t="s">
        <v>94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</row>
    <row r="4" spans="1:22" s="17" customFormat="1" ht="24" customHeight="1" x14ac:dyDescent="0.5">
      <c r="A4" s="179" t="s">
        <v>107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</row>
    <row r="5" spans="1:22" s="17" customFormat="1" ht="24" customHeight="1" x14ac:dyDescent="0.5">
      <c r="A5" s="174" t="s">
        <v>69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</row>
    <row r="6" spans="1:22" s="17" customFormat="1" ht="24" customHeight="1" x14ac:dyDescent="0.5">
      <c r="A6" s="174" t="s">
        <v>158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</row>
    <row r="7" spans="1:22" s="26" customFormat="1" ht="18" customHeight="1" x14ac:dyDescent="0.5">
      <c r="A7" s="69"/>
      <c r="B7" s="69"/>
      <c r="C7" s="69"/>
      <c r="D7" s="69"/>
      <c r="E7" s="69"/>
      <c r="F7" s="48"/>
      <c r="G7" s="48"/>
      <c r="H7" s="183" t="s">
        <v>112</v>
      </c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</row>
    <row r="8" spans="1:22" s="26" customFormat="1" ht="18" customHeight="1" x14ac:dyDescent="0.5">
      <c r="A8" s="39"/>
      <c r="B8" s="39"/>
      <c r="C8" s="39"/>
      <c r="D8" s="39"/>
      <c r="E8" s="39"/>
      <c r="F8" s="35"/>
      <c r="G8" s="35"/>
      <c r="H8" s="182" t="s">
        <v>74</v>
      </c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</row>
    <row r="9" spans="1:22" s="26" customFormat="1" ht="18" customHeight="1" x14ac:dyDescent="0.5">
      <c r="A9" s="39"/>
      <c r="B9" s="39"/>
      <c r="C9" s="39"/>
      <c r="D9" s="39"/>
      <c r="E9" s="39"/>
      <c r="F9" s="35"/>
      <c r="G9" s="35"/>
      <c r="H9" s="32"/>
      <c r="I9" s="32"/>
      <c r="J9" s="32"/>
      <c r="K9" s="32"/>
      <c r="L9" s="182" t="s">
        <v>16</v>
      </c>
      <c r="M9" s="182"/>
      <c r="N9" s="182"/>
      <c r="O9" s="32"/>
      <c r="P9" s="182" t="s">
        <v>40</v>
      </c>
      <c r="Q9" s="182"/>
      <c r="R9" s="182"/>
      <c r="S9" s="182"/>
      <c r="T9" s="182"/>
      <c r="U9" s="115"/>
      <c r="V9" s="115"/>
    </row>
    <row r="10" spans="1:22" s="26" customFormat="1" ht="18" customHeight="1" x14ac:dyDescent="0.5">
      <c r="A10" s="158"/>
      <c r="B10" s="158"/>
      <c r="C10" s="158"/>
      <c r="D10" s="158"/>
      <c r="E10" s="158"/>
      <c r="F10" s="35"/>
      <c r="G10" s="36"/>
      <c r="H10" s="64"/>
      <c r="I10" s="64"/>
      <c r="J10" s="64"/>
      <c r="K10" s="64"/>
      <c r="L10" s="64" t="s">
        <v>89</v>
      </c>
      <c r="M10" s="64"/>
      <c r="N10" s="64"/>
      <c r="O10" s="64"/>
      <c r="P10" s="64"/>
      <c r="Q10" s="32"/>
      <c r="R10" s="64"/>
      <c r="S10" s="64"/>
      <c r="T10" s="32" t="s">
        <v>51</v>
      </c>
      <c r="U10" s="64"/>
      <c r="V10" s="64"/>
    </row>
    <row r="11" spans="1:22" s="26" customFormat="1" ht="18" customHeight="1" x14ac:dyDescent="0.5">
      <c r="A11" s="158"/>
      <c r="B11" s="158"/>
      <c r="C11" s="158"/>
      <c r="D11" s="158"/>
      <c r="E11" s="158"/>
      <c r="G11" s="36"/>
      <c r="H11" s="66" t="s">
        <v>86</v>
      </c>
      <c r="I11" s="32"/>
      <c r="J11" s="66" t="s">
        <v>87</v>
      </c>
      <c r="K11" s="32"/>
      <c r="L11" s="66" t="s">
        <v>88</v>
      </c>
      <c r="M11" s="32"/>
      <c r="N11" s="66"/>
      <c r="O11" s="32"/>
      <c r="P11" s="32" t="s">
        <v>85</v>
      </c>
      <c r="Q11" s="32"/>
      <c r="R11" s="67" t="s">
        <v>90</v>
      </c>
      <c r="S11" s="32"/>
      <c r="T11" s="64" t="s">
        <v>91</v>
      </c>
      <c r="U11" s="32"/>
      <c r="V11" s="65" t="s">
        <v>92</v>
      </c>
    </row>
    <row r="12" spans="1:22" s="26" customFormat="1" ht="18" customHeight="1" x14ac:dyDescent="0.5">
      <c r="A12" s="177"/>
      <c r="B12" s="177"/>
      <c r="C12" s="177"/>
      <c r="D12" s="177"/>
      <c r="E12" s="177"/>
      <c r="F12" s="26" t="s">
        <v>0</v>
      </c>
      <c r="G12" s="36"/>
      <c r="H12" s="68" t="s">
        <v>32</v>
      </c>
      <c r="I12" s="32"/>
      <c r="J12" s="68" t="s">
        <v>66</v>
      </c>
      <c r="K12" s="32"/>
      <c r="L12" s="68" t="s">
        <v>67</v>
      </c>
      <c r="M12" s="32"/>
      <c r="N12" s="68" t="s">
        <v>19</v>
      </c>
      <c r="O12" s="32"/>
      <c r="P12" s="68" t="s">
        <v>41</v>
      </c>
      <c r="Q12" s="32"/>
      <c r="R12" s="68" t="s">
        <v>46</v>
      </c>
      <c r="S12" s="32"/>
      <c r="T12" s="68" t="s">
        <v>44</v>
      </c>
      <c r="U12" s="32"/>
      <c r="V12" s="68" t="s">
        <v>45</v>
      </c>
    </row>
    <row r="13" spans="1:22" s="26" customFormat="1" ht="18" customHeight="1" x14ac:dyDescent="0.5">
      <c r="B13" s="35" t="s">
        <v>159</v>
      </c>
      <c r="C13" s="35"/>
      <c r="D13" s="35"/>
      <c r="E13" s="35"/>
      <c r="F13" s="35"/>
      <c r="G13" s="36"/>
      <c r="H13" s="49">
        <v>213307</v>
      </c>
      <c r="I13" s="49"/>
      <c r="J13" s="49">
        <v>302807</v>
      </c>
      <c r="K13" s="49"/>
      <c r="L13" s="49">
        <v>50000</v>
      </c>
      <c r="M13" s="49"/>
      <c r="N13" s="49">
        <v>781356</v>
      </c>
      <c r="O13" s="49"/>
      <c r="P13" s="49">
        <v>526008</v>
      </c>
      <c r="Q13" s="49"/>
      <c r="R13" s="49">
        <v>-366</v>
      </c>
      <c r="S13" s="49"/>
      <c r="T13" s="49">
        <f>SUM(P13:R13)</f>
        <v>525642</v>
      </c>
      <c r="U13" s="49"/>
      <c r="V13" s="49">
        <f>H13+J13+L13+N13+T13</f>
        <v>1873112</v>
      </c>
    </row>
    <row r="14" spans="1:22" s="26" customFormat="1" ht="18" customHeight="1" x14ac:dyDescent="0.5">
      <c r="B14" s="35" t="s">
        <v>134</v>
      </c>
      <c r="C14" s="35"/>
      <c r="D14" s="35"/>
      <c r="E14" s="35"/>
      <c r="F14" s="39">
        <v>14</v>
      </c>
      <c r="G14" s="36"/>
      <c r="H14" s="92">
        <v>0</v>
      </c>
      <c r="I14" s="51"/>
      <c r="J14" s="92">
        <v>0</v>
      </c>
      <c r="K14" s="51"/>
      <c r="L14" s="92">
        <v>0</v>
      </c>
      <c r="M14" s="49"/>
      <c r="N14" s="49">
        <v>-12159</v>
      </c>
      <c r="O14" s="49"/>
      <c r="P14" s="92">
        <v>0</v>
      </c>
      <c r="Q14" s="51"/>
      <c r="R14" s="92">
        <v>0</v>
      </c>
      <c r="S14" s="49"/>
      <c r="T14" s="92">
        <f t="shared" ref="T14:T15" si="0">SUM(P14:R14)</f>
        <v>0</v>
      </c>
      <c r="U14" s="49"/>
      <c r="V14" s="49">
        <f t="shared" ref="V14:V15" si="1">H14+J14+L14+N14+T14</f>
        <v>-12159</v>
      </c>
    </row>
    <row r="15" spans="1:22" s="26" customFormat="1" ht="18" customHeight="1" x14ac:dyDescent="0.5">
      <c r="B15" s="35" t="s">
        <v>132</v>
      </c>
      <c r="C15" s="35"/>
      <c r="D15" s="35"/>
      <c r="E15" s="35"/>
      <c r="F15" s="35"/>
      <c r="G15" s="36"/>
      <c r="H15" s="89">
        <v>0</v>
      </c>
      <c r="I15" s="51"/>
      <c r="J15" s="89">
        <v>0</v>
      </c>
      <c r="K15" s="51"/>
      <c r="L15" s="89">
        <v>0</v>
      </c>
      <c r="M15" s="32"/>
      <c r="N15" s="52">
        <f>งบกำไรขาดทุนเบ็ดเสร็จ!H67+งบกำไรขาดทุนเบ็ดเสร็จ!H73</f>
        <v>-52697</v>
      </c>
      <c r="O15" s="33"/>
      <c r="P15" s="89">
        <v>0</v>
      </c>
      <c r="Q15" s="50"/>
      <c r="R15" s="52">
        <f>งบกำไรขาดทุนเบ็ดเสร็จ!H76</f>
        <v>-1439</v>
      </c>
      <c r="S15" s="49"/>
      <c r="T15" s="52">
        <f t="shared" si="0"/>
        <v>-1439</v>
      </c>
      <c r="U15" s="49"/>
      <c r="V15" s="52">
        <f t="shared" si="1"/>
        <v>-54136</v>
      </c>
    </row>
    <row r="16" spans="1:22" s="26" customFormat="1" ht="18" customHeight="1" thickBot="1" x14ac:dyDescent="0.55000000000000004">
      <c r="B16" s="35" t="s">
        <v>160</v>
      </c>
      <c r="C16" s="41"/>
      <c r="D16" s="41"/>
      <c r="E16" s="41"/>
      <c r="G16" s="41"/>
      <c r="H16" s="53">
        <f>SUM(H13:H15)</f>
        <v>213307</v>
      </c>
      <c r="I16" s="49"/>
      <c r="J16" s="53">
        <f>SUM(J13:J15)</f>
        <v>302807</v>
      </c>
      <c r="K16" s="49"/>
      <c r="L16" s="53">
        <f>SUM(L13:L15)</f>
        <v>50000</v>
      </c>
      <c r="M16" s="49"/>
      <c r="N16" s="53">
        <f>SUM(N13:N15)</f>
        <v>716500</v>
      </c>
      <c r="O16" s="49"/>
      <c r="P16" s="53">
        <f>SUM(P13:P15)</f>
        <v>526008</v>
      </c>
      <c r="Q16" s="49"/>
      <c r="R16" s="53">
        <f>SUM(R13:R15)</f>
        <v>-1805</v>
      </c>
      <c r="S16" s="49"/>
      <c r="T16" s="53">
        <f>SUM(T13:T15)</f>
        <v>524203</v>
      </c>
      <c r="U16" s="49"/>
      <c r="V16" s="53">
        <f>SUM(V13:V15)</f>
        <v>1806817</v>
      </c>
    </row>
    <row r="17" spans="1:22" s="26" customFormat="1" ht="18" customHeight="1" thickTop="1" x14ac:dyDescent="0.5">
      <c r="B17" s="35"/>
      <c r="C17" s="35"/>
      <c r="D17" s="35"/>
      <c r="E17" s="35"/>
      <c r="F17" s="39"/>
      <c r="G17" s="158"/>
      <c r="H17" s="29"/>
      <c r="I17" s="29"/>
      <c r="J17" s="29"/>
      <c r="K17" s="30"/>
      <c r="L17" s="29"/>
      <c r="M17" s="29"/>
      <c r="N17" s="29"/>
      <c r="O17" s="29"/>
      <c r="P17" s="29"/>
      <c r="Q17" s="29"/>
      <c r="R17" s="28"/>
      <c r="S17" s="29"/>
      <c r="T17" s="29"/>
      <c r="U17" s="29"/>
      <c r="V17" s="29"/>
    </row>
    <row r="18" spans="1:22" s="26" customFormat="1" ht="18" customHeight="1" x14ac:dyDescent="0.5">
      <c r="B18" s="35" t="s">
        <v>140</v>
      </c>
      <c r="C18" s="35"/>
      <c r="D18" s="35"/>
      <c r="E18" s="35"/>
      <c r="F18" s="35"/>
      <c r="G18" s="36"/>
      <c r="H18" s="49">
        <v>213307</v>
      </c>
      <c r="I18" s="49"/>
      <c r="J18" s="49">
        <v>302807</v>
      </c>
      <c r="K18" s="49"/>
      <c r="L18" s="49">
        <v>50000</v>
      </c>
      <c r="M18" s="49"/>
      <c r="N18" s="49">
        <v>789962</v>
      </c>
      <c r="O18" s="49"/>
      <c r="P18" s="49">
        <v>526008</v>
      </c>
      <c r="Q18" s="49"/>
      <c r="R18" s="49">
        <v>758</v>
      </c>
      <c r="S18" s="49"/>
      <c r="T18" s="49">
        <f t="shared" ref="T18:T20" si="2">SUM(P18:R18)</f>
        <v>526766</v>
      </c>
      <c r="U18" s="49"/>
      <c r="V18" s="49">
        <f t="shared" ref="V18:V20" si="3">H18+J18+L18+N18+T18</f>
        <v>1882842</v>
      </c>
    </row>
    <row r="19" spans="1:22" s="26" customFormat="1" ht="18" customHeight="1" x14ac:dyDescent="0.5">
      <c r="B19" s="35" t="s">
        <v>134</v>
      </c>
      <c r="C19" s="35"/>
      <c r="D19" s="35"/>
      <c r="E19" s="35"/>
      <c r="F19" s="39">
        <v>14</v>
      </c>
      <c r="G19" s="36"/>
      <c r="H19" s="92">
        <v>0</v>
      </c>
      <c r="I19" s="51"/>
      <c r="J19" s="92">
        <v>0</v>
      </c>
      <c r="K19" s="51"/>
      <c r="L19" s="92">
        <v>0</v>
      </c>
      <c r="M19" s="32"/>
      <c r="N19" s="49">
        <v>-33063</v>
      </c>
      <c r="O19" s="33"/>
      <c r="P19" s="92">
        <v>0</v>
      </c>
      <c r="Q19" s="51"/>
      <c r="R19" s="92">
        <v>0</v>
      </c>
      <c r="S19" s="49"/>
      <c r="T19" s="92">
        <f t="shared" si="2"/>
        <v>0</v>
      </c>
      <c r="U19" s="49"/>
      <c r="V19" s="49">
        <f t="shared" si="3"/>
        <v>-33063</v>
      </c>
    </row>
    <row r="20" spans="1:22" s="26" customFormat="1" ht="18" customHeight="1" x14ac:dyDescent="0.5">
      <c r="B20" s="35" t="s">
        <v>132</v>
      </c>
      <c r="C20" s="35"/>
      <c r="D20" s="35"/>
      <c r="E20" s="35"/>
      <c r="F20" s="35"/>
      <c r="G20" s="36"/>
      <c r="H20" s="89">
        <v>0</v>
      </c>
      <c r="I20" s="51"/>
      <c r="J20" s="89">
        <v>0</v>
      </c>
      <c r="K20" s="51"/>
      <c r="L20" s="89">
        <v>0</v>
      </c>
      <c r="M20" s="32"/>
      <c r="N20" s="52">
        <v>378</v>
      </c>
      <c r="O20" s="33"/>
      <c r="P20" s="89">
        <v>0</v>
      </c>
      <c r="Q20" s="50"/>
      <c r="R20" s="52">
        <v>-308</v>
      </c>
      <c r="S20" s="49"/>
      <c r="T20" s="52">
        <f t="shared" si="2"/>
        <v>-308</v>
      </c>
      <c r="U20" s="49"/>
      <c r="V20" s="52">
        <f t="shared" si="3"/>
        <v>70</v>
      </c>
    </row>
    <row r="21" spans="1:22" s="26" customFormat="1" ht="18" customHeight="1" thickBot="1" x14ac:dyDescent="0.55000000000000004">
      <c r="B21" s="35" t="s">
        <v>141</v>
      </c>
      <c r="C21" s="35"/>
      <c r="D21" s="35"/>
      <c r="E21" s="35"/>
      <c r="F21" s="35"/>
      <c r="G21" s="36"/>
      <c r="H21" s="53">
        <f>SUM(H18:H20)</f>
        <v>213307</v>
      </c>
      <c r="I21" s="49"/>
      <c r="J21" s="53">
        <f>SUM(J18:J20)</f>
        <v>302807</v>
      </c>
      <c r="K21" s="49"/>
      <c r="L21" s="53">
        <f>SUM(L18:L20)</f>
        <v>50000</v>
      </c>
      <c r="M21" s="49"/>
      <c r="N21" s="53">
        <f>SUM(N18:N20)</f>
        <v>757277</v>
      </c>
      <c r="O21" s="72"/>
      <c r="P21" s="53">
        <f>SUM(P18:P20)</f>
        <v>526008</v>
      </c>
      <c r="Q21" s="49"/>
      <c r="R21" s="53">
        <f>SUM(R18:R20)</f>
        <v>450</v>
      </c>
      <c r="S21" s="49"/>
      <c r="T21" s="53">
        <f>SUM(T18:T20)</f>
        <v>526458</v>
      </c>
      <c r="U21" s="49"/>
      <c r="V21" s="53">
        <f>SUM(V18:V20)</f>
        <v>1849849</v>
      </c>
    </row>
    <row r="22" spans="1:22" s="26" customFormat="1" ht="18" customHeight="1" thickTop="1" x14ac:dyDescent="0.5">
      <c r="B22" s="35"/>
      <c r="C22" s="35"/>
      <c r="D22" s="35"/>
      <c r="E22" s="35"/>
      <c r="F22" s="35"/>
      <c r="G22" s="36"/>
      <c r="H22" s="72"/>
      <c r="I22" s="49"/>
      <c r="J22" s="72"/>
      <c r="K22" s="49"/>
      <c r="L22" s="72"/>
      <c r="M22" s="49"/>
      <c r="N22" s="72"/>
      <c r="O22" s="72"/>
      <c r="P22" s="72"/>
      <c r="Q22" s="49"/>
      <c r="R22" s="72"/>
      <c r="S22" s="49"/>
      <c r="T22" s="72"/>
      <c r="U22" s="49"/>
      <c r="V22" s="72"/>
    </row>
    <row r="23" spans="1:22" s="26" customFormat="1" ht="18" customHeight="1" x14ac:dyDescent="0.5">
      <c r="B23" s="35"/>
      <c r="C23" s="35"/>
      <c r="D23" s="35"/>
      <c r="E23" s="35"/>
      <c r="F23" s="35"/>
      <c r="G23" s="36"/>
      <c r="H23" s="72"/>
      <c r="I23" s="49"/>
      <c r="J23" s="72"/>
      <c r="K23" s="49"/>
      <c r="L23" s="72"/>
      <c r="M23" s="49"/>
      <c r="N23" s="72"/>
      <c r="O23" s="72"/>
      <c r="P23" s="72"/>
      <c r="Q23" s="49"/>
      <c r="R23" s="72"/>
      <c r="S23" s="49"/>
      <c r="T23" s="72"/>
      <c r="U23" s="49"/>
      <c r="V23" s="72"/>
    </row>
    <row r="24" spans="1:22" s="26" customFormat="1" ht="2.25" customHeight="1" x14ac:dyDescent="0.5">
      <c r="B24" s="35"/>
      <c r="C24" s="35"/>
      <c r="D24" s="35"/>
      <c r="E24" s="35"/>
      <c r="F24" s="35"/>
      <c r="G24" s="36"/>
      <c r="H24" s="72"/>
      <c r="I24" s="49"/>
      <c r="J24" s="72"/>
      <c r="K24" s="49"/>
      <c r="L24" s="72"/>
      <c r="M24" s="49"/>
      <c r="N24" s="72"/>
      <c r="O24" s="72"/>
      <c r="P24" s="111"/>
      <c r="Q24" s="72"/>
      <c r="R24" s="72"/>
      <c r="S24" s="72"/>
      <c r="T24" s="72"/>
      <c r="U24" s="72"/>
      <c r="V24" s="72"/>
    </row>
    <row r="25" spans="1:22" s="47" customFormat="1" ht="24.95" customHeight="1" x14ac:dyDescent="0.5">
      <c r="A25" s="70" t="s">
        <v>72</v>
      </c>
      <c r="B25" s="54"/>
      <c r="D25" s="54"/>
      <c r="F25" s="55"/>
      <c r="G25" s="55"/>
      <c r="H25" s="56"/>
      <c r="I25" s="56"/>
      <c r="J25" s="56"/>
      <c r="K25" s="57"/>
      <c r="L25" s="56"/>
      <c r="M25" s="56"/>
      <c r="N25" s="58"/>
      <c r="O25" s="57"/>
      <c r="P25" s="57"/>
      <c r="Q25" s="57"/>
      <c r="R25" s="57"/>
      <c r="S25" s="57"/>
      <c r="T25" s="57"/>
      <c r="U25" s="57"/>
      <c r="V25" s="57"/>
    </row>
    <row r="26" spans="1:22" ht="20.100000000000001" customHeight="1" x14ac:dyDescent="0.5">
      <c r="H26" s="23">
        <f>+H16-งบแสดงฐานะการเงิน!H99</f>
        <v>0</v>
      </c>
      <c r="J26" s="23">
        <f>+J16-งบแสดงฐานะการเงิน!H100</f>
        <v>0</v>
      </c>
      <c r="L26" s="23">
        <f>+L16-งบแสดงฐานะการเงิน!H103</f>
        <v>0</v>
      </c>
      <c r="N26" s="23">
        <f>+N16-งบแสดงฐานะการเงิน!H104</f>
        <v>0</v>
      </c>
      <c r="T26" s="20">
        <f>+T16-งบแสดงฐานะการเงิน!H105</f>
        <v>0</v>
      </c>
      <c r="V26" s="20">
        <f>+V16-งบแสดงฐานะการเงิน!H107</f>
        <v>0</v>
      </c>
    </row>
    <row r="37" spans="1:22" ht="6" customHeight="1" x14ac:dyDescent="0.5"/>
    <row r="38" spans="1:22" ht="20.100000000000001" customHeight="1" x14ac:dyDescent="0.5">
      <c r="A38" s="43"/>
    </row>
    <row r="39" spans="1:22" s="17" customFormat="1" ht="20.100000000000001" customHeight="1" x14ac:dyDescent="0.5">
      <c r="A39" s="178"/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20"/>
      <c r="P39" s="20"/>
      <c r="Q39" s="20"/>
      <c r="R39" s="20"/>
      <c r="S39" s="20"/>
      <c r="T39" s="20"/>
      <c r="U39" s="20"/>
      <c r="V39" s="20"/>
    </row>
    <row r="40" spans="1:22" s="17" customFormat="1" ht="20.100000000000001" customHeight="1" x14ac:dyDescent="0.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20"/>
      <c r="P40" s="20"/>
      <c r="Q40" s="20"/>
      <c r="R40" s="20"/>
      <c r="S40" s="20"/>
      <c r="T40" s="20"/>
      <c r="U40" s="20"/>
      <c r="V40" s="20"/>
    </row>
    <row r="41" spans="1:22" s="17" customFormat="1" ht="20.100000000000001" customHeight="1" x14ac:dyDescent="0.5">
      <c r="A41" s="174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20"/>
      <c r="P41" s="20"/>
      <c r="Q41" s="20"/>
      <c r="R41" s="20"/>
      <c r="S41" s="20"/>
      <c r="T41" s="20"/>
      <c r="U41" s="20"/>
      <c r="V41" s="20"/>
    </row>
    <row r="42" spans="1:22" s="17" customFormat="1" ht="20.100000000000001" customHeight="1" x14ac:dyDescent="0.5">
      <c r="A42" s="78"/>
      <c r="B42" s="78"/>
      <c r="C42" s="78"/>
      <c r="D42" s="78"/>
      <c r="E42" s="78"/>
      <c r="F42" s="156"/>
      <c r="G42" s="156"/>
      <c r="H42" s="156"/>
      <c r="I42" s="156"/>
      <c r="J42" s="156"/>
      <c r="K42" s="156"/>
      <c r="L42" s="156"/>
      <c r="M42" s="156"/>
      <c r="N42" s="42"/>
      <c r="O42" s="20"/>
      <c r="P42" s="20"/>
      <c r="Q42" s="20"/>
      <c r="R42" s="20"/>
      <c r="S42" s="20"/>
      <c r="T42" s="20"/>
      <c r="U42" s="20"/>
      <c r="V42" s="20"/>
    </row>
    <row r="43" spans="1:22" s="17" customFormat="1" ht="20.100000000000001" customHeight="1" x14ac:dyDescent="0.5">
      <c r="A43" s="39"/>
      <c r="B43" s="39"/>
      <c r="C43" s="39"/>
      <c r="D43" s="39"/>
      <c r="E43" s="39"/>
      <c r="F43" s="35"/>
      <c r="G43" s="3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5"/>
      <c r="V43" s="175"/>
    </row>
    <row r="44" spans="1:22" s="17" customFormat="1" ht="20.100000000000001" customHeight="1" x14ac:dyDescent="0.5">
      <c r="A44" s="158"/>
      <c r="B44" s="158"/>
      <c r="C44" s="158"/>
      <c r="D44" s="158"/>
      <c r="E44" s="158"/>
      <c r="F44" s="35"/>
      <c r="G44" s="36"/>
      <c r="H44" s="159"/>
      <c r="I44" s="159"/>
      <c r="J44" s="159"/>
      <c r="K44" s="159"/>
      <c r="L44" s="159"/>
      <c r="M44" s="159"/>
      <c r="N44" s="159"/>
      <c r="Q44" s="157"/>
      <c r="R44" s="157"/>
      <c r="S44" s="157"/>
    </row>
    <row r="45" spans="1:22" s="17" customFormat="1" ht="20.100000000000001" customHeight="1" x14ac:dyDescent="0.5">
      <c r="A45" s="158"/>
      <c r="B45" s="158"/>
      <c r="C45" s="158"/>
      <c r="D45" s="158"/>
      <c r="E45" s="158"/>
      <c r="F45" s="26"/>
      <c r="G45" s="36"/>
      <c r="H45" s="93"/>
      <c r="I45" s="157"/>
      <c r="J45" s="93"/>
      <c r="K45" s="157"/>
      <c r="L45" s="93"/>
      <c r="M45" s="157"/>
      <c r="N45" s="93"/>
      <c r="O45" s="37"/>
      <c r="P45" s="157"/>
      <c r="Q45" s="38"/>
      <c r="R45" s="38"/>
      <c r="S45" s="38"/>
      <c r="T45" s="25"/>
      <c r="U45" s="157"/>
      <c r="V45" s="38"/>
    </row>
    <row r="46" spans="1:22" ht="20.100000000000001" customHeight="1" x14ac:dyDescent="0.5">
      <c r="A46" s="176"/>
      <c r="B46" s="176"/>
      <c r="C46" s="176"/>
      <c r="D46" s="176"/>
      <c r="E46" s="176"/>
    </row>
    <row r="47" spans="1:22" ht="20.100000000000001" customHeight="1" x14ac:dyDescent="0.5">
      <c r="A47" s="176"/>
      <c r="B47" s="176"/>
      <c r="C47" s="176"/>
      <c r="D47" s="176"/>
      <c r="E47" s="176"/>
    </row>
  </sheetData>
  <mergeCells count="15">
    <mergeCell ref="A3:V3"/>
    <mergeCell ref="L9:N9"/>
    <mergeCell ref="H7:V7"/>
    <mergeCell ref="H8:V8"/>
    <mergeCell ref="P9:T9"/>
    <mergeCell ref="A12:E12"/>
    <mergeCell ref="A39:N39"/>
    <mergeCell ref="A4:V4"/>
    <mergeCell ref="A5:V5"/>
    <mergeCell ref="A6:V6"/>
    <mergeCell ref="A40:N40"/>
    <mergeCell ref="A41:N41"/>
    <mergeCell ref="H43:V43"/>
    <mergeCell ref="A46:E46"/>
    <mergeCell ref="A47:E47"/>
  </mergeCells>
  <printOptions horizontalCentered="1"/>
  <pageMargins left="0.78740157480314965" right="0.59055118110236227" top="1.0629921259842521" bottom="0.98425196850393704" header="0.98425196850393704" footer="0.39370078740157483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45"/>
  <sheetViews>
    <sheetView view="pageBreakPreview" zoomScaleNormal="110" zoomScaleSheetLayoutView="100" workbookViewId="0">
      <selection activeCell="C1" sqref="C1"/>
    </sheetView>
  </sheetViews>
  <sheetFormatPr defaultRowHeight="20.100000000000001" customHeight="1" x14ac:dyDescent="0.5"/>
  <cols>
    <col min="1" max="4" width="1.140625" style="21" customWidth="1"/>
    <col min="5" max="5" width="38.28515625" style="21" customWidth="1"/>
    <col min="6" max="6" width="8" style="27" customWidth="1"/>
    <col min="7" max="7" width="0.85546875" style="22" customWidth="1"/>
    <col min="8" max="8" width="14.28515625" style="23" customWidth="1"/>
    <col min="9" max="9" width="0.85546875" style="23" customWidth="1"/>
    <col min="10" max="10" width="14.28515625" style="23" customWidth="1"/>
    <col min="11" max="11" width="0.85546875" style="18" customWidth="1"/>
    <col min="12" max="12" width="14.28515625" style="23" customWidth="1"/>
    <col min="13" max="13" width="0.85546875" style="23" customWidth="1"/>
    <col min="14" max="14" width="14.28515625" style="19" customWidth="1"/>
    <col min="15" max="15" width="0.85546875" style="20" customWidth="1"/>
    <col min="16" max="16" width="16.28515625" style="20" customWidth="1"/>
    <col min="17" max="17" width="0.85546875" style="20" customWidth="1"/>
    <col min="18" max="18" width="14.28515625" style="20" customWidth="1"/>
    <col min="19" max="16384" width="9.140625" style="21"/>
  </cols>
  <sheetData>
    <row r="1" spans="1:18" ht="24" customHeight="1" x14ac:dyDescent="0.5">
      <c r="P1" s="88" t="s">
        <v>103</v>
      </c>
    </row>
    <row r="2" spans="1:18" ht="24" customHeight="1" x14ac:dyDescent="0.5">
      <c r="P2" s="88" t="s">
        <v>104</v>
      </c>
    </row>
    <row r="3" spans="1:18" ht="24" customHeight="1" x14ac:dyDescent="0.5">
      <c r="A3" s="180" t="s">
        <v>97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</row>
    <row r="4" spans="1:18" s="17" customFormat="1" ht="24" customHeight="1" x14ac:dyDescent="0.5">
      <c r="A4" s="179" t="s">
        <v>107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</row>
    <row r="5" spans="1:18" s="17" customFormat="1" ht="24" customHeight="1" x14ac:dyDescent="0.5">
      <c r="A5" s="174" t="s">
        <v>128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</row>
    <row r="6" spans="1:18" s="17" customFormat="1" ht="24" customHeight="1" x14ac:dyDescent="0.5">
      <c r="A6" s="174" t="s">
        <v>158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</row>
    <row r="7" spans="1:18" s="26" customFormat="1" ht="18" customHeight="1" x14ac:dyDescent="0.5">
      <c r="A7" s="48"/>
      <c r="B7" s="48"/>
      <c r="C7" s="48"/>
      <c r="D7" s="48"/>
      <c r="E7" s="48"/>
      <c r="F7" s="48"/>
      <c r="G7" s="48"/>
      <c r="H7" s="183" t="s">
        <v>112</v>
      </c>
      <c r="I7" s="183"/>
      <c r="J7" s="183"/>
      <c r="K7" s="183"/>
      <c r="L7" s="183"/>
      <c r="M7" s="183"/>
      <c r="N7" s="183"/>
      <c r="O7" s="183"/>
      <c r="P7" s="183"/>
      <c r="Q7" s="183"/>
      <c r="R7" s="183"/>
    </row>
    <row r="8" spans="1:18" s="26" customFormat="1" ht="18" customHeight="1" x14ac:dyDescent="0.5">
      <c r="A8" s="39"/>
      <c r="B8" s="39"/>
      <c r="C8" s="39"/>
      <c r="D8" s="39"/>
      <c r="E8" s="39"/>
      <c r="F8" s="35"/>
      <c r="G8" s="35"/>
      <c r="H8" s="182" t="s">
        <v>75</v>
      </c>
      <c r="I8" s="182"/>
      <c r="J8" s="182"/>
      <c r="K8" s="182"/>
      <c r="L8" s="182"/>
      <c r="M8" s="182"/>
      <c r="N8" s="182"/>
      <c r="O8" s="182"/>
      <c r="P8" s="182"/>
      <c r="Q8" s="182"/>
      <c r="R8" s="182"/>
    </row>
    <row r="9" spans="1:18" s="26" customFormat="1" ht="35.25" customHeight="1" x14ac:dyDescent="0.5">
      <c r="A9" s="39"/>
      <c r="B9" s="39"/>
      <c r="C9" s="39"/>
      <c r="D9" s="39"/>
      <c r="E9" s="39"/>
      <c r="F9" s="35"/>
      <c r="G9" s="35"/>
      <c r="H9" s="32"/>
      <c r="I9" s="32"/>
      <c r="J9" s="32"/>
      <c r="K9" s="32"/>
      <c r="L9" s="182" t="s">
        <v>16</v>
      </c>
      <c r="M9" s="182"/>
      <c r="N9" s="182"/>
      <c r="O9" s="32"/>
      <c r="P9" s="144" t="s">
        <v>40</v>
      </c>
      <c r="Q9" s="115"/>
      <c r="R9" s="115"/>
    </row>
    <row r="10" spans="1:18" s="26" customFormat="1" ht="18" customHeight="1" x14ac:dyDescent="0.5">
      <c r="A10" s="158"/>
      <c r="B10" s="158"/>
      <c r="C10" s="158"/>
      <c r="D10" s="158"/>
      <c r="E10" s="158"/>
      <c r="F10" s="35"/>
      <c r="G10" s="36"/>
      <c r="H10" s="64"/>
      <c r="I10" s="64"/>
      <c r="J10" s="64"/>
      <c r="K10" s="64"/>
      <c r="L10" s="64" t="s">
        <v>89</v>
      </c>
      <c r="M10" s="64"/>
      <c r="N10" s="64"/>
      <c r="O10" s="64"/>
      <c r="P10" s="64"/>
      <c r="Q10" s="32"/>
      <c r="R10" s="32"/>
    </row>
    <row r="11" spans="1:18" s="26" customFormat="1" ht="18" customHeight="1" x14ac:dyDescent="0.5">
      <c r="A11" s="158"/>
      <c r="B11" s="158"/>
      <c r="C11" s="158"/>
      <c r="D11" s="158"/>
      <c r="E11" s="158"/>
      <c r="G11" s="36"/>
      <c r="H11" s="66" t="s">
        <v>86</v>
      </c>
      <c r="I11" s="32"/>
      <c r="J11" s="66" t="s">
        <v>87</v>
      </c>
      <c r="K11" s="32"/>
      <c r="L11" s="66" t="s">
        <v>88</v>
      </c>
      <c r="M11" s="32"/>
      <c r="N11" s="66"/>
      <c r="O11" s="32"/>
      <c r="P11" s="32" t="s">
        <v>85</v>
      </c>
      <c r="Q11" s="32"/>
      <c r="R11" s="65" t="s">
        <v>92</v>
      </c>
    </row>
    <row r="12" spans="1:18" s="26" customFormat="1" ht="18" customHeight="1" x14ac:dyDescent="0.5">
      <c r="A12" s="177"/>
      <c r="B12" s="177"/>
      <c r="C12" s="177"/>
      <c r="D12" s="177"/>
      <c r="E12" s="177"/>
      <c r="F12" s="64" t="s">
        <v>0</v>
      </c>
      <c r="G12" s="36"/>
      <c r="H12" s="68" t="s">
        <v>32</v>
      </c>
      <c r="I12" s="32"/>
      <c r="J12" s="68" t="s">
        <v>66</v>
      </c>
      <c r="K12" s="32"/>
      <c r="L12" s="68" t="s">
        <v>67</v>
      </c>
      <c r="M12" s="32"/>
      <c r="N12" s="68" t="s">
        <v>19</v>
      </c>
      <c r="O12" s="32"/>
      <c r="P12" s="68" t="s">
        <v>41</v>
      </c>
      <c r="Q12" s="32"/>
      <c r="R12" s="68" t="s">
        <v>45</v>
      </c>
    </row>
    <row r="13" spans="1:18" s="26" customFormat="1" ht="18" customHeight="1" x14ac:dyDescent="0.5">
      <c r="A13" s="36"/>
      <c r="B13" s="36" t="s">
        <v>159</v>
      </c>
      <c r="C13" s="36"/>
      <c r="D13" s="36"/>
      <c r="E13" s="36"/>
      <c r="F13" s="158"/>
      <c r="G13" s="36"/>
      <c r="H13" s="49">
        <v>213307</v>
      </c>
      <c r="I13" s="36"/>
      <c r="J13" s="49">
        <v>302807</v>
      </c>
      <c r="K13" s="49"/>
      <c r="L13" s="49">
        <v>50000</v>
      </c>
      <c r="M13" s="49"/>
      <c r="N13" s="49">
        <v>768573</v>
      </c>
      <c r="O13" s="49"/>
      <c r="P13" s="49">
        <v>526008</v>
      </c>
      <c r="Q13" s="147"/>
      <c r="R13" s="49">
        <f>H13+J13+L13+N13+P13</f>
        <v>1860695</v>
      </c>
    </row>
    <row r="14" spans="1:18" s="26" customFormat="1" ht="18" customHeight="1" x14ac:dyDescent="0.5">
      <c r="A14" s="36"/>
      <c r="B14" s="36" t="s">
        <v>134</v>
      </c>
      <c r="C14" s="36"/>
      <c r="D14" s="36"/>
      <c r="E14" s="36"/>
      <c r="F14" s="158">
        <v>14</v>
      </c>
      <c r="G14" s="36"/>
      <c r="H14" s="148">
        <v>0</v>
      </c>
      <c r="I14" s="31"/>
      <c r="J14" s="148">
        <v>0</v>
      </c>
      <c r="K14" s="149"/>
      <c r="L14" s="148">
        <v>0</v>
      </c>
      <c r="M14" s="49"/>
      <c r="N14" s="49">
        <v>-12159</v>
      </c>
      <c r="O14" s="49"/>
      <c r="P14" s="148">
        <v>0</v>
      </c>
      <c r="Q14" s="31"/>
      <c r="R14" s="49">
        <f t="shared" ref="R14:R15" si="0">H14+J14+L14+N14+P14</f>
        <v>-12159</v>
      </c>
    </row>
    <row r="15" spans="1:18" s="26" customFormat="1" ht="18" customHeight="1" x14ac:dyDescent="0.5">
      <c r="B15" s="35" t="s">
        <v>132</v>
      </c>
      <c r="C15" s="40"/>
      <c r="D15" s="35"/>
      <c r="E15" s="35"/>
      <c r="F15" s="39"/>
      <c r="G15" s="158"/>
      <c r="H15" s="150">
        <v>0</v>
      </c>
      <c r="I15" s="31"/>
      <c r="J15" s="150">
        <v>0</v>
      </c>
      <c r="K15" s="149"/>
      <c r="L15" s="150">
        <v>0</v>
      </c>
      <c r="M15" s="31"/>
      <c r="N15" s="52">
        <f>งบกำไรขาดทุนเบ็ดเสร็จ!L78</f>
        <v>-58509</v>
      </c>
      <c r="O15" s="31"/>
      <c r="P15" s="150">
        <v>0</v>
      </c>
      <c r="Q15" s="31"/>
      <c r="R15" s="52">
        <f t="shared" si="0"/>
        <v>-58509</v>
      </c>
    </row>
    <row r="16" spans="1:18" s="26" customFormat="1" ht="18" customHeight="1" thickBot="1" x14ac:dyDescent="0.55000000000000004">
      <c r="B16" s="35" t="s">
        <v>160</v>
      </c>
      <c r="C16" s="40"/>
      <c r="D16" s="35"/>
      <c r="E16" s="35"/>
      <c r="F16" s="39"/>
      <c r="G16" s="36"/>
      <c r="H16" s="53">
        <f>SUM(H13:H15)</f>
        <v>213307</v>
      </c>
      <c r="I16" s="36"/>
      <c r="J16" s="53">
        <f>SUM(J13:J15)</f>
        <v>302807</v>
      </c>
      <c r="K16" s="49"/>
      <c r="L16" s="53">
        <f>SUM(L13:L15)</f>
        <v>50000</v>
      </c>
      <c r="M16" s="49"/>
      <c r="N16" s="53">
        <f>SUM(N13:N15)</f>
        <v>697905</v>
      </c>
      <c r="O16" s="29"/>
      <c r="P16" s="53">
        <f>SUM(P13:P15)</f>
        <v>526008</v>
      </c>
      <c r="Q16" s="147"/>
      <c r="R16" s="53">
        <f>SUM(R13:R15)</f>
        <v>1790027</v>
      </c>
    </row>
    <row r="17" spans="1:18" s="26" customFormat="1" ht="18" customHeight="1" thickTop="1" x14ac:dyDescent="0.5">
      <c r="B17" s="35"/>
      <c r="C17" s="35"/>
      <c r="D17" s="35"/>
      <c r="E17" s="35"/>
      <c r="F17" s="39"/>
      <c r="G17" s="158"/>
      <c r="H17" s="29"/>
      <c r="I17" s="29"/>
      <c r="J17" s="29"/>
      <c r="K17" s="30"/>
      <c r="L17" s="29"/>
      <c r="M17" s="29"/>
      <c r="N17" s="29"/>
      <c r="O17" s="29"/>
      <c r="P17" s="29"/>
      <c r="Q17" s="29"/>
      <c r="R17" s="29"/>
    </row>
    <row r="18" spans="1:18" s="26" customFormat="1" ht="18" customHeight="1" x14ac:dyDescent="0.5">
      <c r="B18" s="35" t="s">
        <v>140</v>
      </c>
      <c r="C18" s="40"/>
      <c r="D18" s="35"/>
      <c r="E18" s="35"/>
      <c r="F18" s="39"/>
      <c r="G18" s="36"/>
      <c r="H18" s="49">
        <v>213307</v>
      </c>
      <c r="I18" s="36"/>
      <c r="J18" s="49">
        <v>302807</v>
      </c>
      <c r="K18" s="49"/>
      <c r="L18" s="49">
        <v>50000</v>
      </c>
      <c r="M18" s="49"/>
      <c r="N18" s="49">
        <v>790557</v>
      </c>
      <c r="O18" s="49"/>
      <c r="P18" s="49">
        <v>526008</v>
      </c>
      <c r="Q18" s="147"/>
      <c r="R18" s="49">
        <f t="shared" ref="R18:R20" si="1">H18+J18+L18+N18+P18</f>
        <v>1882679</v>
      </c>
    </row>
    <row r="19" spans="1:18" s="26" customFormat="1" ht="18" customHeight="1" x14ac:dyDescent="0.5">
      <c r="B19" s="35" t="s">
        <v>134</v>
      </c>
      <c r="C19" s="40"/>
      <c r="D19" s="35"/>
      <c r="E19" s="35"/>
      <c r="F19" s="39">
        <v>14</v>
      </c>
      <c r="G19" s="36"/>
      <c r="H19" s="49">
        <v>0</v>
      </c>
      <c r="I19" s="36"/>
      <c r="J19" s="49">
        <v>0</v>
      </c>
      <c r="K19" s="49"/>
      <c r="L19" s="49">
        <v>0</v>
      </c>
      <c r="M19" s="49"/>
      <c r="N19" s="49">
        <v>-33063</v>
      </c>
      <c r="O19" s="49"/>
      <c r="P19" s="148">
        <v>0</v>
      </c>
      <c r="Q19" s="31"/>
      <c r="R19" s="49">
        <f t="shared" si="1"/>
        <v>-33063</v>
      </c>
    </row>
    <row r="20" spans="1:18" s="26" customFormat="1" ht="18" customHeight="1" x14ac:dyDescent="0.5">
      <c r="B20" s="35" t="s">
        <v>132</v>
      </c>
      <c r="C20" s="35"/>
      <c r="D20" s="35"/>
      <c r="E20" s="35"/>
      <c r="F20" s="39"/>
      <c r="G20" s="36"/>
      <c r="H20" s="150">
        <v>0</v>
      </c>
      <c r="I20" s="31"/>
      <c r="J20" s="150">
        <v>0</v>
      </c>
      <c r="K20" s="149"/>
      <c r="L20" s="150">
        <v>0</v>
      </c>
      <c r="M20" s="31"/>
      <c r="N20" s="52">
        <v>-2724</v>
      </c>
      <c r="O20" s="31"/>
      <c r="P20" s="150">
        <v>0</v>
      </c>
      <c r="Q20" s="31"/>
      <c r="R20" s="52">
        <f t="shared" si="1"/>
        <v>-2724</v>
      </c>
    </row>
    <row r="21" spans="1:18" s="26" customFormat="1" ht="18" customHeight="1" thickBot="1" x14ac:dyDescent="0.55000000000000004">
      <c r="B21" s="35" t="s">
        <v>141</v>
      </c>
      <c r="C21" s="41"/>
      <c r="D21" s="41"/>
      <c r="E21" s="41"/>
      <c r="F21" s="64"/>
      <c r="G21" s="41"/>
      <c r="H21" s="53">
        <f>SUM(H18:H20)</f>
        <v>213307</v>
      </c>
      <c r="I21" s="49"/>
      <c r="J21" s="53">
        <f>SUM(J18:J20)</f>
        <v>302807</v>
      </c>
      <c r="K21" s="49"/>
      <c r="L21" s="53">
        <f>SUM(L18:L20)</f>
        <v>50000</v>
      </c>
      <c r="M21" s="49"/>
      <c r="N21" s="53">
        <f>SUM(N18:N20)</f>
        <v>754770</v>
      </c>
      <c r="O21" s="29"/>
      <c r="P21" s="53">
        <f>SUM(P18:P20)</f>
        <v>526008</v>
      </c>
      <c r="Q21" s="147"/>
      <c r="R21" s="53">
        <f>SUM(R18:R20)</f>
        <v>1846892</v>
      </c>
    </row>
    <row r="22" spans="1:18" s="26" customFormat="1" ht="18" customHeight="1" thickTop="1" x14ac:dyDescent="0.5">
      <c r="B22" s="35"/>
      <c r="C22" s="41"/>
      <c r="D22" s="41"/>
      <c r="E22" s="41"/>
      <c r="F22" s="64"/>
      <c r="G22" s="41"/>
      <c r="H22" s="72"/>
      <c r="I22" s="49"/>
      <c r="J22" s="72"/>
      <c r="K22" s="49"/>
      <c r="L22" s="72"/>
      <c r="M22" s="49"/>
      <c r="N22" s="72"/>
      <c r="O22" s="49"/>
      <c r="P22" s="72"/>
      <c r="Q22" s="49"/>
      <c r="R22" s="72"/>
    </row>
    <row r="23" spans="1:18" s="26" customFormat="1" ht="3" customHeight="1" x14ac:dyDescent="0.5">
      <c r="B23" s="35"/>
      <c r="C23" s="41"/>
      <c r="D23" s="41"/>
      <c r="E23" s="41"/>
      <c r="F23" s="64"/>
      <c r="G23" s="41"/>
      <c r="H23" s="72"/>
      <c r="I23" s="49"/>
      <c r="J23" s="72"/>
      <c r="K23" s="49"/>
      <c r="L23" s="72"/>
      <c r="M23" s="49"/>
      <c r="N23" s="72"/>
      <c r="O23" s="49"/>
      <c r="P23" s="72"/>
      <c r="Q23" s="49"/>
      <c r="R23" s="72"/>
    </row>
    <row r="24" spans="1:18" s="47" customFormat="1" ht="24.95" customHeight="1" x14ac:dyDescent="0.5">
      <c r="A24" s="54" t="s">
        <v>72</v>
      </c>
      <c r="B24" s="54"/>
      <c r="D24" s="54"/>
      <c r="F24" s="55"/>
      <c r="G24" s="55"/>
      <c r="H24" s="56"/>
      <c r="I24" s="56"/>
      <c r="J24" s="56"/>
      <c r="K24" s="57"/>
      <c r="L24" s="56"/>
      <c r="M24" s="56"/>
      <c r="N24" s="58"/>
      <c r="O24" s="57"/>
      <c r="P24" s="57"/>
      <c r="Q24" s="57"/>
      <c r="R24" s="57"/>
    </row>
    <row r="25" spans="1:18" ht="20.100000000000001" customHeight="1" x14ac:dyDescent="0.5">
      <c r="N25" s="23"/>
    </row>
    <row r="26" spans="1:18" s="17" customFormat="1" ht="20.100000000000001" customHeight="1" x14ac:dyDescent="0.5">
      <c r="F26" s="27"/>
      <c r="G26" s="94"/>
      <c r="H26" s="95">
        <f>H16-งบแสดงฐานะการเงิน!L99</f>
        <v>0</v>
      </c>
      <c r="I26" s="95"/>
      <c r="J26" s="95">
        <f>J16-งบแสดงฐานะการเงิน!L100</f>
        <v>0</v>
      </c>
      <c r="K26" s="20"/>
      <c r="L26" s="95">
        <f>L16-งบแสดงฐานะการเงิน!L103</f>
        <v>0</v>
      </c>
      <c r="M26" s="95"/>
      <c r="N26" s="19">
        <f>N16-งบแสดงฐานะการเงิน!L104</f>
        <v>0</v>
      </c>
      <c r="O26" s="20"/>
      <c r="P26" s="20">
        <f>P16-งบแสดงฐานะการเงิน!L105</f>
        <v>0</v>
      </c>
      <c r="Q26" s="20"/>
      <c r="R26" s="20">
        <f>R16-งบแสดงฐานะการเงิน!L107</f>
        <v>0</v>
      </c>
    </row>
    <row r="27" spans="1:18" s="17" customFormat="1" ht="20.100000000000001" customHeight="1" x14ac:dyDescent="0.5">
      <c r="F27" s="27"/>
      <c r="G27" s="94"/>
      <c r="H27" s="95"/>
      <c r="I27" s="95"/>
      <c r="J27" s="95"/>
      <c r="K27" s="20"/>
      <c r="L27" s="95"/>
      <c r="M27" s="95"/>
      <c r="N27" s="19"/>
      <c r="O27" s="20"/>
      <c r="P27" s="20"/>
      <c r="Q27" s="20"/>
      <c r="R27" s="20"/>
    </row>
    <row r="28" spans="1:18" s="17" customFormat="1" ht="20.100000000000001" customHeight="1" x14ac:dyDescent="0.5">
      <c r="F28" s="27"/>
      <c r="G28" s="94"/>
      <c r="H28" s="95"/>
      <c r="I28" s="95"/>
      <c r="J28" s="95"/>
      <c r="K28" s="20"/>
      <c r="L28" s="95"/>
      <c r="M28" s="95"/>
      <c r="N28" s="19"/>
      <c r="O28" s="20"/>
      <c r="P28" s="20"/>
      <c r="Q28" s="20"/>
      <c r="R28" s="20"/>
    </row>
    <row r="29" spans="1:18" s="17" customFormat="1" ht="20.100000000000001" customHeight="1" x14ac:dyDescent="0.5">
      <c r="F29" s="27"/>
      <c r="G29" s="94"/>
      <c r="H29" s="95"/>
      <c r="I29" s="95"/>
      <c r="J29" s="95"/>
      <c r="K29" s="20"/>
      <c r="L29" s="95"/>
      <c r="M29" s="95"/>
      <c r="N29" s="19"/>
      <c r="O29" s="20"/>
      <c r="P29" s="20"/>
      <c r="Q29" s="20"/>
      <c r="R29" s="20"/>
    </row>
    <row r="30" spans="1:18" s="17" customFormat="1" ht="20.100000000000001" customHeight="1" x14ac:dyDescent="0.5">
      <c r="F30" s="27"/>
      <c r="G30" s="94"/>
      <c r="H30" s="95"/>
      <c r="I30" s="95"/>
      <c r="J30" s="95"/>
      <c r="K30" s="20"/>
      <c r="L30" s="95"/>
      <c r="M30" s="95"/>
      <c r="N30" s="19"/>
      <c r="O30" s="20"/>
      <c r="P30" s="20"/>
      <c r="Q30" s="20"/>
      <c r="R30" s="20"/>
    </row>
    <row r="31" spans="1:18" s="17" customFormat="1" ht="20.100000000000001" customHeight="1" x14ac:dyDescent="0.5">
      <c r="F31" s="27"/>
      <c r="G31" s="94"/>
      <c r="H31" s="95"/>
      <c r="I31" s="95"/>
      <c r="J31" s="95"/>
      <c r="K31" s="20"/>
      <c r="L31" s="95"/>
      <c r="M31" s="95"/>
      <c r="N31" s="19"/>
      <c r="O31" s="20"/>
      <c r="P31" s="20"/>
      <c r="Q31" s="20"/>
      <c r="R31" s="20"/>
    </row>
    <row r="32" spans="1:18" s="17" customFormat="1" ht="20.100000000000001" customHeight="1" x14ac:dyDescent="0.5">
      <c r="F32" s="27"/>
      <c r="G32" s="94"/>
      <c r="H32" s="95"/>
      <c r="I32" s="95"/>
      <c r="J32" s="95"/>
      <c r="K32" s="20"/>
      <c r="L32" s="95"/>
      <c r="M32" s="95"/>
      <c r="N32" s="19"/>
      <c r="O32" s="20"/>
      <c r="P32" s="20"/>
      <c r="Q32" s="20"/>
      <c r="R32" s="20"/>
    </row>
    <row r="33" spans="1:18" s="17" customFormat="1" ht="20.100000000000001" customHeight="1" x14ac:dyDescent="0.5">
      <c r="F33" s="27"/>
      <c r="G33" s="94"/>
      <c r="H33" s="95"/>
      <c r="I33" s="95"/>
      <c r="J33" s="95"/>
      <c r="K33" s="20"/>
      <c r="L33" s="95"/>
      <c r="M33" s="95"/>
      <c r="N33" s="19"/>
      <c r="O33" s="20"/>
      <c r="P33" s="20"/>
      <c r="Q33" s="20"/>
      <c r="R33" s="20"/>
    </row>
    <row r="34" spans="1:18" s="17" customFormat="1" ht="20.100000000000001" customHeight="1" x14ac:dyDescent="0.5">
      <c r="F34" s="27"/>
      <c r="G34" s="94"/>
      <c r="H34" s="95"/>
      <c r="I34" s="95"/>
      <c r="J34" s="95"/>
      <c r="K34" s="20"/>
      <c r="L34" s="95"/>
      <c r="M34" s="95"/>
      <c r="N34" s="19"/>
      <c r="O34" s="20"/>
      <c r="P34" s="20"/>
      <c r="Q34" s="20"/>
      <c r="R34" s="20"/>
    </row>
    <row r="35" spans="1:18" s="17" customFormat="1" ht="6" customHeight="1" x14ac:dyDescent="0.5">
      <c r="F35" s="27"/>
      <c r="G35" s="94"/>
      <c r="H35" s="95"/>
      <c r="I35" s="95"/>
      <c r="J35" s="95"/>
      <c r="K35" s="20"/>
      <c r="L35" s="95"/>
      <c r="M35" s="95"/>
      <c r="N35" s="19"/>
      <c r="O35" s="20"/>
      <c r="P35" s="20"/>
      <c r="Q35" s="20"/>
      <c r="R35" s="20"/>
    </row>
    <row r="36" spans="1:18" s="17" customFormat="1" ht="20.100000000000001" customHeight="1" x14ac:dyDescent="0.5">
      <c r="A36" s="96"/>
      <c r="F36" s="27"/>
      <c r="G36" s="94"/>
      <c r="H36" s="95"/>
      <c r="I36" s="95"/>
      <c r="J36" s="95"/>
      <c r="K36" s="20"/>
      <c r="L36" s="95"/>
      <c r="M36" s="95"/>
      <c r="N36" s="19"/>
      <c r="O36" s="20"/>
      <c r="P36" s="20"/>
      <c r="Q36" s="20"/>
      <c r="R36" s="20"/>
    </row>
    <row r="37" spans="1:18" s="17" customFormat="1" ht="20.100000000000001" customHeight="1" x14ac:dyDescent="0.5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20"/>
      <c r="P37" s="20"/>
      <c r="Q37" s="20"/>
      <c r="R37" s="20"/>
    </row>
    <row r="38" spans="1:18" s="17" customFormat="1" ht="20.100000000000001" customHeight="1" x14ac:dyDescent="0.5">
      <c r="A38" s="174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20"/>
      <c r="P38" s="20"/>
      <c r="Q38" s="20"/>
      <c r="R38" s="20"/>
    </row>
    <row r="39" spans="1:18" s="17" customFormat="1" ht="20.100000000000001" customHeight="1" x14ac:dyDescent="0.5">
      <c r="A39" s="174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20"/>
      <c r="P39" s="20"/>
      <c r="Q39" s="20"/>
      <c r="R39" s="20"/>
    </row>
    <row r="40" spans="1:18" s="17" customFormat="1" ht="20.100000000000001" customHeight="1" x14ac:dyDescent="0.5">
      <c r="A40" s="156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42"/>
      <c r="O40" s="20"/>
      <c r="P40" s="20"/>
      <c r="Q40" s="20"/>
      <c r="R40" s="20"/>
    </row>
    <row r="41" spans="1:18" s="17" customFormat="1" ht="20.100000000000001" customHeight="1" x14ac:dyDescent="0.5">
      <c r="A41" s="39"/>
      <c r="B41" s="39"/>
      <c r="C41" s="39"/>
      <c r="D41" s="39"/>
      <c r="E41" s="39"/>
      <c r="F41" s="35"/>
      <c r="G41" s="3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</row>
    <row r="42" spans="1:18" s="17" customFormat="1" ht="20.100000000000001" customHeight="1" x14ac:dyDescent="0.5">
      <c r="A42" s="39"/>
      <c r="B42" s="39"/>
      <c r="C42" s="39"/>
      <c r="D42" s="39"/>
      <c r="E42" s="39"/>
      <c r="F42" s="35"/>
      <c r="G42" s="35"/>
      <c r="H42" s="159"/>
      <c r="I42" s="159"/>
      <c r="J42" s="159"/>
      <c r="K42" s="159"/>
      <c r="L42" s="159"/>
      <c r="M42" s="159"/>
      <c r="N42" s="159"/>
      <c r="Q42" s="157"/>
    </row>
    <row r="43" spans="1:18" s="17" customFormat="1" ht="20.100000000000001" customHeight="1" x14ac:dyDescent="0.5">
      <c r="A43" s="39"/>
      <c r="B43" s="39"/>
      <c r="C43" s="39"/>
      <c r="D43" s="39"/>
      <c r="E43" s="39"/>
      <c r="F43" s="26"/>
      <c r="G43" s="35"/>
      <c r="H43" s="93"/>
      <c r="I43" s="157"/>
      <c r="J43" s="93"/>
      <c r="K43" s="157"/>
      <c r="L43" s="93"/>
      <c r="M43" s="157"/>
      <c r="N43" s="93"/>
      <c r="O43" s="37"/>
      <c r="P43" s="157"/>
      <c r="Q43" s="38"/>
      <c r="R43" s="25"/>
    </row>
    <row r="44" spans="1:18" s="17" customFormat="1" ht="20.100000000000001" customHeight="1" x14ac:dyDescent="0.5">
      <c r="A44" s="184"/>
      <c r="B44" s="184"/>
      <c r="C44" s="184"/>
      <c r="D44" s="184"/>
      <c r="E44" s="184"/>
      <c r="F44" s="27"/>
      <c r="G44" s="94"/>
      <c r="H44" s="95"/>
      <c r="I44" s="95"/>
      <c r="J44" s="95"/>
      <c r="K44" s="20"/>
      <c r="L44" s="95"/>
      <c r="M44" s="95"/>
      <c r="N44" s="19"/>
      <c r="O44" s="20"/>
      <c r="P44" s="20"/>
      <c r="Q44" s="20"/>
      <c r="R44" s="20"/>
    </row>
    <row r="45" spans="1:18" ht="20.100000000000001" customHeight="1" x14ac:dyDescent="0.5">
      <c r="A45" s="176"/>
      <c r="B45" s="176"/>
      <c r="C45" s="176"/>
      <c r="D45" s="176"/>
      <c r="E45" s="176"/>
    </row>
  </sheetData>
  <mergeCells count="14">
    <mergeCell ref="A45:E45"/>
    <mergeCell ref="A12:E12"/>
    <mergeCell ref="A37:N37"/>
    <mergeCell ref="A38:N38"/>
    <mergeCell ref="A39:N39"/>
    <mergeCell ref="H41:R41"/>
    <mergeCell ref="A44:E44"/>
    <mergeCell ref="A3:R3"/>
    <mergeCell ref="A4:R4"/>
    <mergeCell ref="A5:R5"/>
    <mergeCell ref="A6:R6"/>
    <mergeCell ref="L9:N9"/>
    <mergeCell ref="H7:R7"/>
    <mergeCell ref="H8:R8"/>
  </mergeCells>
  <printOptions horizontalCentered="1"/>
  <pageMargins left="0.78740157480314965" right="0.59055118110236227" top="1.0629921259842521" bottom="0.98425196850393704" header="0.98425196850393704" footer="0.39370078740157483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84"/>
  <sheetViews>
    <sheetView view="pageBreakPreview" zoomScaleNormal="130" zoomScaleSheetLayoutView="100" workbookViewId="0">
      <selection activeCell="C1" sqref="C1"/>
    </sheetView>
  </sheetViews>
  <sheetFormatPr defaultRowHeight="20.100000000000001" customHeight="1" x14ac:dyDescent="0.5"/>
  <cols>
    <col min="1" max="4" width="1.7109375" style="2" customWidth="1"/>
    <col min="5" max="5" width="32.85546875" style="2" customWidth="1"/>
    <col min="6" max="6" width="6.7109375" style="3" customWidth="1"/>
    <col min="7" max="7" width="0.7109375" style="4" customWidth="1"/>
    <col min="8" max="8" width="10.85546875" style="4" customWidth="1"/>
    <col min="9" max="9" width="0.7109375" style="4" customWidth="1"/>
    <col min="10" max="10" width="10.85546875" style="4" customWidth="1"/>
    <col min="11" max="11" width="0.7109375" style="4" customWidth="1"/>
    <col min="12" max="12" width="10.8554687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s="5" customFormat="1" ht="21.95" customHeight="1" x14ac:dyDescent="0.5">
      <c r="A1" s="46"/>
      <c r="B1" s="13"/>
      <c r="D1" s="13"/>
      <c r="F1" s="16"/>
      <c r="G1" s="12"/>
      <c r="H1" s="12"/>
      <c r="I1" s="12"/>
      <c r="J1" s="12"/>
      <c r="K1" s="12"/>
      <c r="L1" s="61"/>
      <c r="M1" s="62"/>
      <c r="N1" s="88" t="s">
        <v>103</v>
      </c>
    </row>
    <row r="2" spans="1:14" s="5" customFormat="1" ht="21.95" customHeight="1" x14ac:dyDescent="0.5">
      <c r="A2" s="46"/>
      <c r="B2" s="13"/>
      <c r="D2" s="13"/>
      <c r="F2" s="16"/>
      <c r="G2" s="12"/>
      <c r="H2" s="12"/>
      <c r="I2" s="12"/>
      <c r="J2" s="12"/>
      <c r="K2" s="12"/>
      <c r="L2" s="61"/>
      <c r="M2" s="62"/>
      <c r="N2" s="160" t="s">
        <v>104</v>
      </c>
    </row>
    <row r="3" spans="1:14" ht="21.95" customHeight="1" x14ac:dyDescent="0.5">
      <c r="A3" s="166" t="s">
        <v>115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4" ht="21.95" customHeight="1" x14ac:dyDescent="0.5">
      <c r="A4" s="167" t="s">
        <v>80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</row>
    <row r="5" spans="1:14" ht="21.95" customHeight="1" x14ac:dyDescent="0.5">
      <c r="A5" s="167" t="s">
        <v>98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</row>
    <row r="6" spans="1:14" s="5" customFormat="1" ht="21.95" customHeight="1" x14ac:dyDescent="0.5">
      <c r="A6" s="163" t="s">
        <v>158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" customFormat="1" ht="15" customHeight="1" x14ac:dyDescent="0.5">
      <c r="A7" s="151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</row>
    <row r="8" spans="1:14" s="5" customFormat="1" ht="18.95" customHeight="1" x14ac:dyDescent="0.5">
      <c r="A8" s="151"/>
      <c r="B8" s="151"/>
      <c r="C8" s="151"/>
      <c r="D8" s="151"/>
      <c r="E8" s="151"/>
      <c r="F8" s="151"/>
      <c r="G8" s="151"/>
      <c r="H8" s="170" t="s">
        <v>112</v>
      </c>
      <c r="I8" s="170"/>
      <c r="J8" s="170"/>
      <c r="K8" s="170"/>
      <c r="L8" s="170"/>
      <c r="M8" s="170"/>
      <c r="N8" s="170"/>
    </row>
    <row r="9" spans="1:14" s="5" customFormat="1" ht="18.95" customHeight="1" x14ac:dyDescent="0.5">
      <c r="A9" s="13" t="s">
        <v>22</v>
      </c>
      <c r="B9" s="13"/>
      <c r="D9" s="13"/>
      <c r="F9" s="24"/>
      <c r="G9" s="15"/>
      <c r="H9" s="171" t="s">
        <v>74</v>
      </c>
      <c r="I9" s="171"/>
      <c r="J9" s="171"/>
      <c r="K9" s="14"/>
      <c r="L9" s="171" t="s">
        <v>75</v>
      </c>
      <c r="M9" s="171"/>
      <c r="N9" s="171"/>
    </row>
    <row r="10" spans="1:14" ht="18.95" customHeight="1" x14ac:dyDescent="0.5">
      <c r="A10" s="6"/>
      <c r="B10" s="6"/>
      <c r="D10" s="6"/>
      <c r="F10" s="16" t="s">
        <v>0</v>
      </c>
      <c r="H10" s="63" t="s">
        <v>157</v>
      </c>
      <c r="I10" s="9"/>
      <c r="J10" s="63" t="s">
        <v>139</v>
      </c>
      <c r="K10" s="9"/>
      <c r="L10" s="63" t="s">
        <v>157</v>
      </c>
      <c r="M10" s="9"/>
      <c r="N10" s="63" t="s">
        <v>139</v>
      </c>
    </row>
    <row r="11" spans="1:14" ht="18.95" customHeight="1" x14ac:dyDescent="0.5">
      <c r="A11" s="79" t="s">
        <v>95</v>
      </c>
      <c r="D11" s="6"/>
      <c r="F11" s="24"/>
      <c r="H11" s="59"/>
      <c r="I11" s="7"/>
      <c r="J11" s="59"/>
      <c r="K11" s="7"/>
      <c r="L11" s="59"/>
      <c r="M11" s="7"/>
      <c r="N11" s="59"/>
    </row>
    <row r="12" spans="1:14" ht="18.95" customHeight="1" x14ac:dyDescent="0.5">
      <c r="A12" s="8"/>
      <c r="B12" s="6" t="s">
        <v>130</v>
      </c>
      <c r="D12" s="6"/>
      <c r="F12" s="8"/>
      <c r="G12" s="8"/>
      <c r="H12" s="12">
        <v>-69655</v>
      </c>
      <c r="I12" s="12"/>
      <c r="J12" s="12">
        <v>-812</v>
      </c>
      <c r="K12" s="12"/>
      <c r="L12" s="12">
        <v>-78392</v>
      </c>
      <c r="M12" s="12"/>
      <c r="N12" s="12">
        <v>-5277</v>
      </c>
    </row>
    <row r="13" spans="1:14" ht="18.95" customHeight="1" x14ac:dyDescent="0.5">
      <c r="B13" s="6" t="s">
        <v>169</v>
      </c>
      <c r="D13" s="6"/>
      <c r="F13" s="9"/>
      <c r="H13" s="12"/>
      <c r="I13" s="12"/>
      <c r="J13" s="12"/>
      <c r="K13" s="12"/>
      <c r="L13" s="12"/>
      <c r="M13" s="12"/>
      <c r="N13" s="12"/>
    </row>
    <row r="14" spans="1:14" ht="18.95" customHeight="1" x14ac:dyDescent="0.5">
      <c r="B14" s="6"/>
      <c r="C14" s="2" t="s">
        <v>170</v>
      </c>
      <c r="D14" s="6"/>
      <c r="F14" s="9"/>
      <c r="H14" s="12"/>
      <c r="I14" s="12"/>
      <c r="J14" s="12"/>
      <c r="K14" s="12"/>
      <c r="L14" s="12"/>
      <c r="M14" s="12"/>
      <c r="N14" s="12"/>
    </row>
    <row r="15" spans="1:14" ht="18.95" customHeight="1" x14ac:dyDescent="0.5">
      <c r="B15" s="6"/>
      <c r="C15" s="6" t="s">
        <v>146</v>
      </c>
      <c r="D15" s="6"/>
      <c r="F15" s="9"/>
      <c r="H15" s="12"/>
      <c r="I15" s="12"/>
      <c r="J15" s="12"/>
      <c r="K15" s="12"/>
      <c r="L15" s="12"/>
      <c r="M15" s="12"/>
      <c r="N15" s="12"/>
    </row>
    <row r="16" spans="1:14" ht="18.95" customHeight="1" x14ac:dyDescent="0.5">
      <c r="D16" s="6" t="s">
        <v>138</v>
      </c>
      <c r="F16" s="9"/>
      <c r="H16" s="81">
        <v>2707</v>
      </c>
      <c r="I16" s="81"/>
      <c r="J16" s="81">
        <v>5143</v>
      </c>
      <c r="K16" s="81"/>
      <c r="L16" s="81">
        <v>2707</v>
      </c>
      <c r="M16" s="81"/>
      <c r="N16" s="81">
        <v>5143</v>
      </c>
    </row>
    <row r="17" spans="1:14" ht="18.95" customHeight="1" x14ac:dyDescent="0.5">
      <c r="C17" s="6" t="s">
        <v>52</v>
      </c>
      <c r="D17" s="6"/>
      <c r="F17" s="9"/>
      <c r="H17" s="81">
        <v>79665</v>
      </c>
      <c r="I17" s="81"/>
      <c r="J17" s="81">
        <v>77850</v>
      </c>
      <c r="K17" s="81"/>
      <c r="L17" s="81">
        <v>79382</v>
      </c>
      <c r="M17" s="81"/>
      <c r="N17" s="81">
        <v>77599</v>
      </c>
    </row>
    <row r="18" spans="1:14" ht="18.95" customHeight="1" x14ac:dyDescent="0.5">
      <c r="A18" s="1"/>
      <c r="C18" s="6" t="s">
        <v>172</v>
      </c>
      <c r="D18" s="6"/>
      <c r="F18" s="9"/>
      <c r="H18" s="81">
        <v>11868</v>
      </c>
      <c r="I18" s="12"/>
      <c r="J18" s="12">
        <v>-202</v>
      </c>
      <c r="K18" s="12"/>
      <c r="L18" s="81">
        <v>11866</v>
      </c>
      <c r="M18" s="12"/>
      <c r="N18" s="12">
        <v>-202</v>
      </c>
    </row>
    <row r="19" spans="1:14" ht="18.95" customHeight="1" x14ac:dyDescent="0.5">
      <c r="A19" s="8"/>
      <c r="C19" s="6" t="s">
        <v>147</v>
      </c>
      <c r="D19" s="6"/>
      <c r="F19" s="9"/>
      <c r="H19" s="12"/>
      <c r="I19" s="12"/>
      <c r="J19" s="12"/>
      <c r="K19" s="12"/>
      <c r="L19" s="12"/>
      <c r="M19" s="12"/>
      <c r="N19" s="12"/>
    </row>
    <row r="20" spans="1:14" ht="18.95" customHeight="1" x14ac:dyDescent="0.5">
      <c r="D20" s="6" t="s">
        <v>53</v>
      </c>
      <c r="F20" s="9"/>
      <c r="H20" s="12">
        <v>-4578</v>
      </c>
      <c r="I20" s="12"/>
      <c r="J20" s="81">
        <v>6129</v>
      </c>
      <c r="K20" s="12"/>
      <c r="L20" s="12">
        <v>-4578</v>
      </c>
      <c r="M20" s="12"/>
      <c r="N20" s="81">
        <v>6129</v>
      </c>
    </row>
    <row r="21" spans="1:14" ht="18.95" customHeight="1" x14ac:dyDescent="0.5">
      <c r="C21" s="6" t="s">
        <v>171</v>
      </c>
      <c r="D21" s="6"/>
      <c r="F21" s="9"/>
      <c r="H21" s="81">
        <v>129</v>
      </c>
      <c r="I21" s="12"/>
      <c r="J21" s="12">
        <v>-592</v>
      </c>
      <c r="K21" s="12"/>
      <c r="L21" s="81">
        <v>129</v>
      </c>
      <c r="M21" s="12"/>
      <c r="N21" s="12">
        <v>-592</v>
      </c>
    </row>
    <row r="22" spans="1:14" ht="18.95" customHeight="1" x14ac:dyDescent="0.5">
      <c r="C22" s="6" t="s">
        <v>56</v>
      </c>
      <c r="D22" s="6"/>
      <c r="F22" s="9"/>
      <c r="H22" s="81">
        <v>31108</v>
      </c>
      <c r="I22" s="81"/>
      <c r="J22" s="81">
        <v>9229</v>
      </c>
      <c r="K22" s="81"/>
      <c r="L22" s="81">
        <v>31108</v>
      </c>
      <c r="M22" s="81"/>
      <c r="N22" s="81">
        <v>9229</v>
      </c>
    </row>
    <row r="23" spans="1:14" ht="18.95" customHeight="1" x14ac:dyDescent="0.5">
      <c r="C23" s="6" t="s">
        <v>58</v>
      </c>
      <c r="D23" s="6"/>
      <c r="F23" s="9"/>
      <c r="H23" s="12">
        <v>-130</v>
      </c>
      <c r="I23" s="12"/>
      <c r="J23" s="12">
        <v>-129</v>
      </c>
      <c r="K23" s="12"/>
      <c r="L23" s="12">
        <v>-146</v>
      </c>
      <c r="M23" s="12"/>
      <c r="N23" s="12">
        <v>-91</v>
      </c>
    </row>
    <row r="24" spans="1:14" ht="18.95" customHeight="1" x14ac:dyDescent="0.5">
      <c r="C24" s="6" t="s">
        <v>35</v>
      </c>
      <c r="D24" s="6"/>
      <c r="F24" s="9"/>
      <c r="H24" s="81">
        <v>9516</v>
      </c>
      <c r="I24" s="81"/>
      <c r="J24" s="81">
        <v>9718</v>
      </c>
      <c r="K24" s="81"/>
      <c r="L24" s="81">
        <v>9516</v>
      </c>
      <c r="M24" s="81"/>
      <c r="N24" s="81">
        <v>9718</v>
      </c>
    </row>
    <row r="25" spans="1:14" ht="18.95" customHeight="1" x14ac:dyDescent="0.5">
      <c r="A25" s="8"/>
      <c r="B25" s="6" t="s">
        <v>113</v>
      </c>
      <c r="D25" s="6"/>
      <c r="F25" s="9"/>
      <c r="H25" s="12"/>
      <c r="I25" s="12"/>
      <c r="J25" s="12"/>
      <c r="K25" s="12"/>
      <c r="L25" s="12"/>
      <c r="M25" s="12"/>
      <c r="N25" s="12"/>
    </row>
    <row r="26" spans="1:14" ht="18.95" customHeight="1" x14ac:dyDescent="0.5">
      <c r="C26" s="6" t="s">
        <v>49</v>
      </c>
      <c r="D26" s="34"/>
      <c r="F26" s="9"/>
      <c r="H26" s="81">
        <v>111151</v>
      </c>
      <c r="I26" s="81"/>
      <c r="J26" s="81">
        <v>1249</v>
      </c>
      <c r="K26" s="81"/>
      <c r="L26" s="81">
        <v>103008</v>
      </c>
      <c r="M26" s="81"/>
      <c r="N26" s="81">
        <v>10400</v>
      </c>
    </row>
    <row r="27" spans="1:14" ht="18.95" customHeight="1" x14ac:dyDescent="0.5">
      <c r="C27" s="6" t="s">
        <v>68</v>
      </c>
      <c r="D27" s="34"/>
      <c r="F27" s="9"/>
      <c r="H27" s="12">
        <v>-25390</v>
      </c>
      <c r="I27" s="12"/>
      <c r="J27" s="12">
        <v>-176676</v>
      </c>
      <c r="K27" s="12"/>
      <c r="L27" s="12">
        <v>-19255</v>
      </c>
      <c r="M27" s="12"/>
      <c r="N27" s="12">
        <v>-186293</v>
      </c>
    </row>
    <row r="28" spans="1:14" ht="18.95" customHeight="1" x14ac:dyDescent="0.5">
      <c r="A28" s="8"/>
      <c r="C28" s="6" t="s">
        <v>59</v>
      </c>
      <c r="D28" s="34"/>
      <c r="F28" s="9"/>
      <c r="H28" s="81">
        <v>813</v>
      </c>
      <c r="I28" s="81"/>
      <c r="J28" s="81">
        <v>2096</v>
      </c>
      <c r="K28" s="81"/>
      <c r="L28" s="81">
        <v>813</v>
      </c>
      <c r="M28" s="81"/>
      <c r="N28" s="81">
        <v>2096</v>
      </c>
    </row>
    <row r="29" spans="1:14" ht="18.95" customHeight="1" x14ac:dyDescent="0.5">
      <c r="C29" s="6" t="s">
        <v>3</v>
      </c>
      <c r="D29" s="34"/>
      <c r="F29" s="9"/>
      <c r="H29" s="12">
        <v>-2763</v>
      </c>
      <c r="I29" s="12"/>
      <c r="J29" s="12">
        <v>-569</v>
      </c>
      <c r="K29" s="12"/>
      <c r="L29" s="12">
        <v>-2766</v>
      </c>
      <c r="M29" s="12"/>
      <c r="N29" s="12">
        <v>-569</v>
      </c>
    </row>
    <row r="30" spans="1:14" ht="18.95" customHeight="1" x14ac:dyDescent="0.5">
      <c r="C30" s="6" t="s">
        <v>38</v>
      </c>
      <c r="D30" s="34"/>
      <c r="F30" s="9"/>
      <c r="H30" s="81">
        <v>3489</v>
      </c>
      <c r="I30" s="12"/>
      <c r="J30" s="12">
        <v>-77</v>
      </c>
      <c r="K30" s="12"/>
      <c r="L30" s="81">
        <v>2920</v>
      </c>
      <c r="M30" s="12"/>
      <c r="N30" s="12">
        <v>-488</v>
      </c>
    </row>
    <row r="31" spans="1:14" ht="18.95" customHeight="1" x14ac:dyDescent="0.5">
      <c r="B31" s="6" t="s">
        <v>114</v>
      </c>
      <c r="D31" s="34"/>
      <c r="F31" s="9"/>
      <c r="H31" s="12"/>
      <c r="I31" s="12"/>
      <c r="J31" s="12"/>
      <c r="K31" s="12"/>
      <c r="L31" s="12"/>
      <c r="M31" s="12"/>
      <c r="N31" s="12"/>
    </row>
    <row r="32" spans="1:14" ht="18.95" customHeight="1" x14ac:dyDescent="0.5">
      <c r="A32" s="1"/>
      <c r="C32" s="6" t="s">
        <v>50</v>
      </c>
      <c r="D32" s="34"/>
      <c r="F32" s="9"/>
      <c r="H32" s="12">
        <v>-54540</v>
      </c>
      <c r="I32" s="12"/>
      <c r="J32" s="12">
        <v>-8879</v>
      </c>
      <c r="K32" s="12"/>
      <c r="L32" s="12">
        <v>-41220</v>
      </c>
      <c r="M32" s="12"/>
      <c r="N32" s="81">
        <v>11640</v>
      </c>
    </row>
    <row r="33" spans="1:14" ht="18.95" customHeight="1" x14ac:dyDescent="0.5">
      <c r="C33" s="6" t="s">
        <v>8</v>
      </c>
      <c r="D33" s="34"/>
      <c r="F33" s="9"/>
      <c r="H33" s="12">
        <v>-4365</v>
      </c>
      <c r="I33" s="12"/>
      <c r="J33" s="81">
        <v>395</v>
      </c>
      <c r="K33" s="12"/>
      <c r="L33" s="12">
        <v>-1622</v>
      </c>
      <c r="M33" s="12"/>
      <c r="N33" s="12">
        <v>-1430</v>
      </c>
    </row>
    <row r="34" spans="1:14" ht="18.95" customHeight="1" x14ac:dyDescent="0.5">
      <c r="C34" s="6" t="s">
        <v>57</v>
      </c>
      <c r="D34" s="34"/>
      <c r="F34" s="9"/>
      <c r="H34" s="12">
        <v>-1255</v>
      </c>
      <c r="I34" s="12"/>
      <c r="J34" s="12">
        <v>-1734</v>
      </c>
      <c r="K34" s="12"/>
      <c r="L34" s="12">
        <v>-1255</v>
      </c>
      <c r="M34" s="12"/>
      <c r="N34" s="12">
        <v>-1734</v>
      </c>
    </row>
    <row r="35" spans="1:14" ht="18.95" customHeight="1" x14ac:dyDescent="0.5">
      <c r="C35" s="5"/>
      <c r="D35" s="13"/>
      <c r="E35" s="13" t="s">
        <v>148</v>
      </c>
      <c r="F35" s="9"/>
      <c r="H35" s="145">
        <v>87770</v>
      </c>
      <c r="I35" s="12"/>
      <c r="J35" s="99">
        <v>-77861</v>
      </c>
      <c r="K35" s="12"/>
      <c r="L35" s="145">
        <v>92215</v>
      </c>
      <c r="M35" s="12"/>
      <c r="N35" s="99">
        <v>-64722</v>
      </c>
    </row>
    <row r="36" spans="1:14" ht="21.75" customHeight="1" x14ac:dyDescent="0.5">
      <c r="C36" s="5"/>
      <c r="D36" s="13"/>
      <c r="E36" s="13"/>
      <c r="F36" s="9"/>
      <c r="H36" s="81"/>
      <c r="I36" s="12"/>
      <c r="J36" s="12"/>
      <c r="K36" s="12"/>
      <c r="L36" s="81"/>
      <c r="M36" s="12"/>
      <c r="N36" s="81"/>
    </row>
    <row r="37" spans="1:14" ht="21.75" customHeight="1" x14ac:dyDescent="0.5">
      <c r="C37" s="5"/>
      <c r="D37" s="13"/>
      <c r="E37" s="13"/>
      <c r="F37" s="9"/>
      <c r="H37" s="81"/>
      <c r="I37" s="12"/>
      <c r="J37" s="12"/>
      <c r="K37" s="12"/>
      <c r="L37" s="81"/>
      <c r="M37" s="12"/>
      <c r="N37" s="81"/>
    </row>
    <row r="38" spans="1:14" ht="19.5" customHeight="1" x14ac:dyDescent="0.5">
      <c r="C38" s="5"/>
      <c r="D38" s="13"/>
      <c r="E38" s="13"/>
      <c r="F38" s="9"/>
      <c r="H38" s="81"/>
      <c r="I38" s="12"/>
      <c r="J38" s="12"/>
      <c r="K38" s="12"/>
      <c r="L38" s="81"/>
      <c r="M38" s="12"/>
      <c r="N38" s="81"/>
    </row>
    <row r="39" spans="1:14" ht="24.95" customHeight="1" x14ac:dyDescent="0.5">
      <c r="A39" s="45" t="s">
        <v>72</v>
      </c>
      <c r="B39" s="6"/>
      <c r="C39" s="34"/>
      <c r="D39" s="34"/>
      <c r="E39" s="34"/>
      <c r="F39" s="9"/>
      <c r="H39" s="12"/>
      <c r="I39" s="12"/>
      <c r="J39" s="12"/>
      <c r="K39" s="12"/>
      <c r="L39" s="12"/>
      <c r="M39" s="12"/>
      <c r="N39" s="12"/>
    </row>
    <row r="40" spans="1:14" s="5" customFormat="1" ht="21.95" customHeight="1" x14ac:dyDescent="0.5">
      <c r="A40" s="46"/>
      <c r="B40" s="13"/>
      <c r="D40" s="13"/>
      <c r="F40" s="16"/>
      <c r="G40" s="12"/>
      <c r="H40" s="12"/>
      <c r="I40" s="12"/>
      <c r="J40" s="12"/>
      <c r="K40" s="12"/>
      <c r="L40" s="61"/>
      <c r="M40" s="62"/>
      <c r="N40" s="88" t="s">
        <v>103</v>
      </c>
    </row>
    <row r="41" spans="1:14" s="5" customFormat="1" ht="21.95" customHeight="1" x14ac:dyDescent="0.5">
      <c r="A41" s="46"/>
      <c r="B41" s="13"/>
      <c r="D41" s="13"/>
      <c r="F41" s="16"/>
      <c r="G41" s="12"/>
      <c r="H41" s="12"/>
      <c r="I41" s="12"/>
      <c r="J41" s="12"/>
      <c r="K41" s="12"/>
      <c r="L41" s="61"/>
      <c r="M41" s="62"/>
      <c r="N41" s="160" t="s">
        <v>104</v>
      </c>
    </row>
    <row r="42" spans="1:14" ht="21.95" customHeight="1" x14ac:dyDescent="0.5">
      <c r="A42" s="166" t="s">
        <v>135</v>
      </c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</row>
    <row r="43" spans="1:14" ht="21.95" customHeight="1" x14ac:dyDescent="0.5">
      <c r="A43" s="167" t="s">
        <v>80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</row>
    <row r="44" spans="1:14" ht="21.95" customHeight="1" x14ac:dyDescent="0.5">
      <c r="A44" s="167" t="s">
        <v>99</v>
      </c>
      <c r="B44" s="167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</row>
    <row r="45" spans="1:14" s="5" customFormat="1" ht="21.95" customHeight="1" x14ac:dyDescent="0.5">
      <c r="A45" s="163" t="s">
        <v>158</v>
      </c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" customFormat="1" ht="12" customHeight="1" x14ac:dyDescent="0.5">
      <c r="A46" s="151"/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</row>
    <row r="47" spans="1:14" ht="18.95" customHeight="1" x14ac:dyDescent="0.5">
      <c r="A47" s="151"/>
      <c r="B47" s="151"/>
      <c r="C47" s="151"/>
      <c r="D47" s="151"/>
      <c r="E47" s="151"/>
      <c r="F47" s="151"/>
      <c r="G47" s="151"/>
      <c r="H47" s="170" t="s">
        <v>112</v>
      </c>
      <c r="I47" s="170"/>
      <c r="J47" s="170"/>
      <c r="K47" s="170"/>
      <c r="L47" s="170"/>
      <c r="M47" s="170"/>
      <c r="N47" s="170"/>
    </row>
    <row r="48" spans="1:14" ht="18.95" customHeight="1" x14ac:dyDescent="0.5">
      <c r="A48" s="13" t="s">
        <v>22</v>
      </c>
      <c r="B48" s="13"/>
      <c r="C48" s="5"/>
      <c r="D48" s="13"/>
      <c r="E48" s="5"/>
      <c r="F48" s="24"/>
      <c r="G48" s="15"/>
      <c r="H48" s="172" t="s">
        <v>74</v>
      </c>
      <c r="I48" s="172"/>
      <c r="J48" s="172"/>
      <c r="K48" s="14"/>
      <c r="L48" s="172" t="s">
        <v>75</v>
      </c>
      <c r="M48" s="172"/>
      <c r="N48" s="172"/>
    </row>
    <row r="49" spans="1:14" ht="18.95" customHeight="1" x14ac:dyDescent="0.5">
      <c r="A49" s="6"/>
      <c r="B49" s="6"/>
      <c r="D49" s="6"/>
      <c r="F49" s="16" t="s">
        <v>0</v>
      </c>
      <c r="H49" s="63" t="s">
        <v>157</v>
      </c>
      <c r="I49" s="9"/>
      <c r="J49" s="63" t="s">
        <v>139</v>
      </c>
      <c r="K49" s="9"/>
      <c r="L49" s="63" t="s">
        <v>157</v>
      </c>
      <c r="M49" s="9"/>
      <c r="N49" s="63" t="s">
        <v>139</v>
      </c>
    </row>
    <row r="50" spans="1:14" ht="18.95" customHeight="1" x14ac:dyDescent="0.5">
      <c r="A50" s="79" t="s">
        <v>100</v>
      </c>
      <c r="D50" s="6"/>
      <c r="F50" s="9"/>
      <c r="H50" s="15"/>
      <c r="I50" s="15"/>
      <c r="J50" s="15"/>
      <c r="K50" s="15"/>
      <c r="L50" s="15"/>
      <c r="M50" s="15"/>
      <c r="N50" s="15"/>
    </row>
    <row r="51" spans="1:14" ht="18.95" customHeight="1" x14ac:dyDescent="0.5">
      <c r="B51" s="6" t="s">
        <v>101</v>
      </c>
      <c r="D51" s="6"/>
      <c r="F51" s="9"/>
      <c r="H51" s="81">
        <v>130</v>
      </c>
      <c r="I51" s="15"/>
      <c r="J51" s="81">
        <v>129</v>
      </c>
      <c r="K51" s="15"/>
      <c r="L51" s="81">
        <v>122</v>
      </c>
      <c r="M51" s="15"/>
      <c r="N51" s="81">
        <v>91</v>
      </c>
    </row>
    <row r="52" spans="1:14" ht="18.95" customHeight="1" x14ac:dyDescent="0.5">
      <c r="B52" s="6" t="s">
        <v>164</v>
      </c>
      <c r="D52" s="6"/>
      <c r="F52" s="9"/>
      <c r="H52" s="141">
        <v>0</v>
      </c>
      <c r="I52" s="15"/>
      <c r="J52" s="141">
        <v>0</v>
      </c>
      <c r="K52" s="15"/>
      <c r="L52" s="12">
        <v>-3500</v>
      </c>
      <c r="M52" s="15"/>
      <c r="N52" s="12">
        <v>-1000</v>
      </c>
    </row>
    <row r="53" spans="1:14" ht="18.95" customHeight="1" x14ac:dyDescent="0.5">
      <c r="B53" s="6" t="s">
        <v>173</v>
      </c>
      <c r="D53" s="6"/>
      <c r="F53" s="9"/>
      <c r="H53" s="12">
        <v>-77587</v>
      </c>
      <c r="I53" s="15"/>
      <c r="J53" s="12">
        <v>-76252</v>
      </c>
      <c r="K53" s="15"/>
      <c r="L53" s="12">
        <v>-77587</v>
      </c>
      <c r="M53" s="15"/>
      <c r="N53" s="12">
        <v>-76252</v>
      </c>
    </row>
    <row r="54" spans="1:14" ht="18.95" customHeight="1" x14ac:dyDescent="0.5">
      <c r="B54" s="6" t="s">
        <v>102</v>
      </c>
      <c r="D54" s="6"/>
      <c r="F54" s="9"/>
      <c r="H54" s="12">
        <v>-2262</v>
      </c>
      <c r="I54" s="15"/>
      <c r="J54" s="12">
        <v>-2810</v>
      </c>
      <c r="K54" s="15"/>
      <c r="L54" s="12">
        <v>-2108</v>
      </c>
      <c r="M54" s="15"/>
      <c r="N54" s="12">
        <v>-2810</v>
      </c>
    </row>
    <row r="55" spans="1:14" ht="18.95" customHeight="1" x14ac:dyDescent="0.5">
      <c r="B55" s="6" t="s">
        <v>174</v>
      </c>
      <c r="D55" s="6"/>
      <c r="F55" s="9"/>
      <c r="H55" s="82">
        <v>315</v>
      </c>
      <c r="I55" s="15"/>
      <c r="J55" s="140">
        <v>717</v>
      </c>
      <c r="K55" s="15"/>
      <c r="L55" s="82">
        <v>315</v>
      </c>
      <c r="M55" s="15"/>
      <c r="N55" s="82">
        <v>717</v>
      </c>
    </row>
    <row r="56" spans="1:14" ht="18.95" customHeight="1" x14ac:dyDescent="0.5">
      <c r="C56" s="6" t="s">
        <v>62</v>
      </c>
      <c r="D56" s="6"/>
      <c r="F56" s="9"/>
      <c r="H56" s="11">
        <v>-79404</v>
      </c>
      <c r="I56" s="12"/>
      <c r="J56" s="11">
        <v>-78216</v>
      </c>
      <c r="K56" s="12"/>
      <c r="L56" s="11">
        <v>-82758</v>
      </c>
      <c r="M56" s="15"/>
      <c r="N56" s="11">
        <v>-79254</v>
      </c>
    </row>
    <row r="57" spans="1:14" ht="10.5" customHeight="1" x14ac:dyDescent="0.5">
      <c r="C57" s="6"/>
      <c r="D57" s="6"/>
      <c r="F57" s="9"/>
      <c r="H57" s="15"/>
      <c r="I57" s="15"/>
      <c r="J57" s="15"/>
      <c r="K57" s="15"/>
      <c r="L57" s="15"/>
      <c r="M57" s="15"/>
      <c r="N57" s="15"/>
    </row>
    <row r="58" spans="1:14" ht="18.95" customHeight="1" x14ac:dyDescent="0.5">
      <c r="A58" s="79" t="s">
        <v>25</v>
      </c>
      <c r="D58" s="6"/>
      <c r="F58" s="9"/>
      <c r="H58" s="15"/>
      <c r="I58" s="15"/>
      <c r="J58" s="15"/>
      <c r="K58" s="15"/>
      <c r="L58" s="15"/>
      <c r="M58" s="15"/>
      <c r="N58" s="15"/>
    </row>
    <row r="59" spans="1:14" ht="18.95" customHeight="1" x14ac:dyDescent="0.5">
      <c r="A59" s="8"/>
      <c r="B59" s="2" t="s">
        <v>96</v>
      </c>
      <c r="D59" s="6"/>
      <c r="F59" s="9"/>
      <c r="H59" s="12">
        <v>-9651</v>
      </c>
      <c r="I59" s="12"/>
      <c r="J59" s="12">
        <v>-9329</v>
      </c>
      <c r="K59" s="12"/>
      <c r="L59" s="12">
        <v>-9651</v>
      </c>
      <c r="M59" s="12"/>
      <c r="N59" s="12">
        <v>-9329</v>
      </c>
    </row>
    <row r="60" spans="1:14" ht="18.95" customHeight="1" x14ac:dyDescent="0.5">
      <c r="B60" s="2" t="s">
        <v>165</v>
      </c>
      <c r="D60" s="6"/>
      <c r="F60" s="9"/>
      <c r="H60" s="81">
        <v>610000</v>
      </c>
      <c r="I60" s="15"/>
      <c r="J60" s="81">
        <v>415000</v>
      </c>
      <c r="K60" s="15"/>
      <c r="L60" s="81">
        <v>610000</v>
      </c>
      <c r="M60" s="15"/>
      <c r="N60" s="81">
        <v>415000</v>
      </c>
    </row>
    <row r="61" spans="1:14" ht="18.95" customHeight="1" x14ac:dyDescent="0.5">
      <c r="B61" s="6" t="s">
        <v>166</v>
      </c>
      <c r="D61" s="6"/>
      <c r="F61" s="9"/>
      <c r="H61" s="12">
        <v>-465000</v>
      </c>
      <c r="I61" s="15"/>
      <c r="J61" s="12">
        <v>-110000</v>
      </c>
      <c r="K61" s="15"/>
      <c r="L61" s="12">
        <v>-465000</v>
      </c>
      <c r="M61" s="15"/>
      <c r="N61" s="12">
        <v>-110000</v>
      </c>
    </row>
    <row r="62" spans="1:14" ht="18.95" customHeight="1" x14ac:dyDescent="0.5">
      <c r="B62" s="6" t="s">
        <v>122</v>
      </c>
      <c r="D62" s="6"/>
      <c r="F62" s="16"/>
      <c r="H62" s="12">
        <v>-153041</v>
      </c>
      <c r="I62" s="15"/>
      <c r="J62" s="12">
        <v>-124420</v>
      </c>
      <c r="K62" s="15"/>
      <c r="L62" s="12">
        <v>-153041</v>
      </c>
      <c r="M62" s="15"/>
      <c r="N62" s="12">
        <v>-124420</v>
      </c>
    </row>
    <row r="63" spans="1:14" ht="18.95" customHeight="1" x14ac:dyDescent="0.5">
      <c r="B63" s="6" t="s">
        <v>136</v>
      </c>
      <c r="D63" s="6"/>
      <c r="F63" s="16">
        <v>14</v>
      </c>
      <c r="H63" s="11">
        <v>-12159</v>
      </c>
      <c r="I63" s="15"/>
      <c r="J63" s="11">
        <v>-33063</v>
      </c>
      <c r="K63" s="15"/>
      <c r="L63" s="11">
        <v>-12159</v>
      </c>
      <c r="M63" s="15"/>
      <c r="N63" s="11">
        <v>-33063</v>
      </c>
    </row>
    <row r="64" spans="1:14" ht="18.95" customHeight="1" x14ac:dyDescent="0.5">
      <c r="C64" s="6" t="s">
        <v>149</v>
      </c>
      <c r="D64" s="6"/>
      <c r="F64" s="9"/>
      <c r="H64" s="99">
        <v>-29851</v>
      </c>
      <c r="I64" s="15"/>
      <c r="J64" s="82">
        <v>138188</v>
      </c>
      <c r="K64" s="15"/>
      <c r="L64" s="99">
        <v>-29851</v>
      </c>
      <c r="M64" s="15"/>
      <c r="N64" s="82">
        <v>138188</v>
      </c>
    </row>
    <row r="65" spans="2:14" ht="9.75" customHeight="1" x14ac:dyDescent="0.5">
      <c r="C65" s="6"/>
      <c r="D65" s="6"/>
      <c r="F65" s="9"/>
      <c r="H65" s="15"/>
      <c r="I65" s="15"/>
      <c r="J65" s="15"/>
      <c r="K65" s="15"/>
      <c r="L65" s="15"/>
      <c r="M65" s="15"/>
      <c r="N65" s="15"/>
    </row>
    <row r="66" spans="2:14" ht="18.95" customHeight="1" x14ac:dyDescent="0.5">
      <c r="B66" s="2" t="s">
        <v>110</v>
      </c>
      <c r="C66" s="6"/>
      <c r="D66" s="6"/>
      <c r="F66" s="9"/>
      <c r="H66" s="15"/>
      <c r="I66" s="15"/>
      <c r="J66" s="15"/>
      <c r="K66" s="15"/>
      <c r="L66" s="15"/>
      <c r="M66" s="15"/>
      <c r="N66" s="15"/>
    </row>
    <row r="67" spans="2:14" ht="18.95" customHeight="1" x14ac:dyDescent="0.5">
      <c r="C67" s="6" t="s">
        <v>111</v>
      </c>
      <c r="D67" s="6"/>
      <c r="F67" s="9"/>
      <c r="H67" s="74">
        <v>-43</v>
      </c>
      <c r="I67" s="15"/>
      <c r="J67" s="74">
        <v>14</v>
      </c>
      <c r="K67" s="15"/>
      <c r="L67" s="74">
        <v>-43</v>
      </c>
      <c r="M67" s="15"/>
      <c r="N67" s="74">
        <v>14</v>
      </c>
    </row>
    <row r="68" spans="2:14" ht="18.95" customHeight="1" x14ac:dyDescent="0.5">
      <c r="B68" s="6" t="s">
        <v>71</v>
      </c>
      <c r="D68" s="6"/>
      <c r="F68" s="9"/>
      <c r="H68" s="11">
        <v>-1410</v>
      </c>
      <c r="I68" s="15"/>
      <c r="J68" s="11">
        <v>-303</v>
      </c>
      <c r="K68" s="15"/>
      <c r="L68" s="91">
        <v>0</v>
      </c>
      <c r="M68" s="15"/>
      <c r="N68" s="91">
        <v>0</v>
      </c>
    </row>
    <row r="69" spans="2:14" ht="10.5" customHeight="1" x14ac:dyDescent="0.5">
      <c r="C69" s="6"/>
      <c r="D69" s="6"/>
      <c r="F69" s="9"/>
      <c r="H69" s="15"/>
      <c r="I69" s="15"/>
      <c r="J69" s="15"/>
      <c r="K69" s="15"/>
      <c r="L69" s="15"/>
      <c r="M69" s="15"/>
      <c r="N69" s="15"/>
    </row>
    <row r="70" spans="2:14" ht="18.95" customHeight="1" x14ac:dyDescent="0.5">
      <c r="B70" s="6" t="s">
        <v>61</v>
      </c>
      <c r="D70" s="6"/>
      <c r="F70" s="9"/>
      <c r="H70" s="12">
        <v>-22938</v>
      </c>
      <c r="I70" s="15"/>
      <c r="J70" s="12">
        <v>-18178</v>
      </c>
      <c r="K70" s="15"/>
      <c r="L70" s="12">
        <v>-20437</v>
      </c>
      <c r="M70" s="15"/>
      <c r="N70" s="12">
        <v>-5774</v>
      </c>
    </row>
    <row r="71" spans="2:14" ht="18.95" customHeight="1" x14ac:dyDescent="0.5">
      <c r="B71" s="6" t="s">
        <v>48</v>
      </c>
      <c r="D71" s="6"/>
      <c r="F71" s="9"/>
      <c r="H71" s="90">
        <v>90246</v>
      </c>
      <c r="I71" s="74"/>
      <c r="J71" s="90">
        <v>95006</v>
      </c>
      <c r="K71" s="74"/>
      <c r="L71" s="90">
        <v>32049</v>
      </c>
      <c r="M71" s="74"/>
      <c r="N71" s="90">
        <v>31189</v>
      </c>
    </row>
    <row r="72" spans="2:14" ht="18.95" customHeight="1" thickBot="1" x14ac:dyDescent="0.55000000000000004">
      <c r="B72" s="6" t="s">
        <v>47</v>
      </c>
      <c r="D72" s="6"/>
      <c r="F72" s="9"/>
      <c r="H72" s="84">
        <v>67308</v>
      </c>
      <c r="I72" s="15"/>
      <c r="J72" s="84">
        <v>76828</v>
      </c>
      <c r="K72" s="15"/>
      <c r="L72" s="83">
        <v>11612</v>
      </c>
      <c r="M72" s="15"/>
      <c r="N72" s="83">
        <v>25415</v>
      </c>
    </row>
    <row r="73" spans="2:14" ht="10.5" customHeight="1" thickTop="1" x14ac:dyDescent="0.5">
      <c r="C73" s="6"/>
      <c r="D73" s="6"/>
      <c r="F73" s="9"/>
      <c r="H73" s="15"/>
      <c r="I73" s="15"/>
      <c r="J73" s="15"/>
      <c r="K73" s="15"/>
      <c r="L73" s="15"/>
      <c r="M73" s="15"/>
      <c r="N73" s="15"/>
    </row>
    <row r="74" spans="2:14" ht="18.95" customHeight="1" x14ac:dyDescent="0.5">
      <c r="B74" s="6" t="s">
        <v>60</v>
      </c>
      <c r="C74" s="8"/>
      <c r="D74" s="8"/>
      <c r="E74" s="1"/>
      <c r="N74" s="4"/>
    </row>
    <row r="75" spans="2:14" ht="18.95" customHeight="1" x14ac:dyDescent="0.5">
      <c r="C75" s="6" t="s">
        <v>54</v>
      </c>
      <c r="D75" s="8"/>
      <c r="E75" s="1"/>
      <c r="N75" s="4"/>
    </row>
    <row r="76" spans="2:14" ht="18.95" customHeight="1" x14ac:dyDescent="0.5">
      <c r="D76" s="6" t="s">
        <v>55</v>
      </c>
      <c r="E76" s="1"/>
      <c r="N76" s="4"/>
    </row>
    <row r="77" spans="2:14" ht="18.95" customHeight="1" x14ac:dyDescent="0.5">
      <c r="D77" s="2" t="s">
        <v>175</v>
      </c>
      <c r="E77" s="1"/>
      <c r="H77" s="73">
        <v>20307</v>
      </c>
      <c r="J77" s="73">
        <v>24541</v>
      </c>
      <c r="K77" s="81"/>
      <c r="L77" s="81">
        <v>20307</v>
      </c>
      <c r="M77" s="81"/>
      <c r="N77" s="81">
        <v>24541</v>
      </c>
    </row>
    <row r="78" spans="2:14" ht="18.95" customHeight="1" x14ac:dyDescent="0.5">
      <c r="E78" s="1"/>
      <c r="H78" s="73"/>
      <c r="J78" s="73"/>
      <c r="K78" s="81"/>
      <c r="L78" s="81"/>
      <c r="M78" s="81"/>
      <c r="N78" s="81"/>
    </row>
    <row r="79" spans="2:14" ht="18.95" customHeight="1" x14ac:dyDescent="0.5">
      <c r="E79" s="1"/>
      <c r="H79" s="73"/>
      <c r="J79" s="73"/>
      <c r="K79" s="81"/>
      <c r="L79" s="81"/>
      <c r="M79" s="81"/>
      <c r="N79" s="81"/>
    </row>
    <row r="80" spans="2:14" ht="6.75" customHeight="1" x14ac:dyDescent="0.5">
      <c r="E80" s="1"/>
      <c r="H80" s="73"/>
      <c r="J80" s="73"/>
      <c r="K80" s="81"/>
      <c r="L80" s="81"/>
      <c r="M80" s="81"/>
      <c r="N80" s="81"/>
    </row>
    <row r="81" spans="1:14" s="45" customFormat="1" ht="24.95" customHeight="1" x14ac:dyDescent="0.5">
      <c r="A81" s="45" t="s">
        <v>72</v>
      </c>
      <c r="F81" s="155"/>
      <c r="G81" s="60"/>
      <c r="H81" s="60"/>
      <c r="I81" s="60"/>
      <c r="J81" s="60"/>
      <c r="K81" s="60"/>
      <c r="L81" s="60"/>
      <c r="M81" s="60"/>
    </row>
    <row r="83" spans="1:14" ht="20.100000000000001" customHeight="1" x14ac:dyDescent="0.5">
      <c r="H83" s="98">
        <v>0</v>
      </c>
      <c r="J83" s="101">
        <v>0</v>
      </c>
      <c r="L83" s="98">
        <v>0</v>
      </c>
      <c r="N83" s="101">
        <v>0</v>
      </c>
    </row>
    <row r="84" spans="1:14" ht="20.100000000000001" customHeight="1" x14ac:dyDescent="0.5">
      <c r="J84" s="102"/>
    </row>
  </sheetData>
  <mergeCells count="14">
    <mergeCell ref="A3:N3"/>
    <mergeCell ref="H9:J9"/>
    <mergeCell ref="L9:N9"/>
    <mergeCell ref="A42:N42"/>
    <mergeCell ref="A43:N43"/>
    <mergeCell ref="A6:N6"/>
    <mergeCell ref="A4:N4"/>
    <mergeCell ref="H8:N8"/>
    <mergeCell ref="H47:N47"/>
    <mergeCell ref="A5:N5"/>
    <mergeCell ref="A45:N45"/>
    <mergeCell ref="H48:J48"/>
    <mergeCell ref="L48:N48"/>
    <mergeCell ref="A44:N44"/>
  </mergeCells>
  <printOptions horizontalCentered="1"/>
  <pageMargins left="0.9055118110236221" right="0.59055118110236227" top="0.51181102362204722" bottom="1.1811023622047245" header="0.51181102362204722" footer="1.1811023622047245"/>
  <pageSetup paperSize="9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nuttaporn.p</cp:lastModifiedBy>
  <cp:lastPrinted>2019-08-07T08:49:55Z</cp:lastPrinted>
  <dcterms:created xsi:type="dcterms:W3CDTF">2001-07-24T07:04:44Z</dcterms:created>
  <dcterms:modified xsi:type="dcterms:W3CDTF">2019-08-13T04:37:51Z</dcterms:modified>
</cp:coreProperties>
</file>