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4\ไตรมาส 2\OCG\"/>
    </mc:Choice>
  </mc:AlternateContent>
  <xr:revisionPtr revIDLastSave="0" documentId="13_ncr:1_{CDE8A29F-2DA9-4441-8595-6EE5C180A306}" xr6:coauthVersionLast="47" xr6:coauthVersionMax="47" xr10:uidLastSave="{00000000-0000-0000-0000-000000000000}"/>
  <bookViews>
    <workbookView xWindow="-120" yWindow="-120" windowWidth="29040" windowHeight="15840" tabRatio="833" activeTab="4" xr2:uid="{00000000-000D-0000-FFFF-FFFF00000000}"/>
  </bookViews>
  <sheets>
    <sheet name="งบแสดงฐานะการเงิน" sheetId="17" r:id="rId1"/>
    <sheet name="งบกำไรขาดทุนเบ็ดเสร็จ" sheetId="19" r:id="rId2"/>
    <sheet name="ส่วนของผู้ถือหุ้น" sheetId="20" r:id="rId3"/>
    <sheet name="ส่วนของผู้ถือหุ้น (ต่อ)" sheetId="21" r:id="rId4"/>
    <sheet name="งบกระแสเงินสด" sheetId="2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0" localSheetId="4">'[1]Statement-BAHT'!#REF!</definedName>
    <definedName name="\0" localSheetId="1">'[1]Statement-BAHT'!#REF!</definedName>
    <definedName name="\0" localSheetId="2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4" hidden="1">{"'Model'!$A$1:$N$53"}</definedName>
    <definedName name="aa" localSheetId="1" hidden="1">{"'Model'!$A$1:$N$53"}</definedName>
    <definedName name="aa" localSheetId="0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0">[7]งบการเงิน!#REF!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'[8]10'!#REF!</definedName>
    <definedName name="AMOUNT" localSheetId="3">'[8]10'!#REF!</definedName>
    <definedName name="AMOUNT">'[8]10'!#REF!</definedName>
    <definedName name="aoe" localSheetId="4" hidden="1">{"'Model'!$A$1:$N$53"}</definedName>
    <definedName name="aoe" localSheetId="1" hidden="1">{"'Model'!$A$1:$N$53"}</definedName>
    <definedName name="aoe" localSheetId="0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0">[7]งบการเงิน!#REF!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0">[7]งบการเงิน!#REF!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4" hidden="1">{"'Model'!$A$1:$N$53"}</definedName>
    <definedName name="bea" localSheetId="1" hidden="1">{"'Model'!$A$1:$N$53"}</definedName>
    <definedName name="bea" localSheetId="0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1" hidden="1">{"'Model'!$A$1:$N$53"}</definedName>
    <definedName name="beau" localSheetId="0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rand" localSheetId="4">[11]LIST!$U$2:$U$7</definedName>
    <definedName name="Brand" localSheetId="1">[11]LIST!$U$2:$U$7</definedName>
    <definedName name="Brand" localSheetId="2">[11]LIST!$U$2:$U$7</definedName>
    <definedName name="Brand" localSheetId="3">[11]LIST!$U$2:$U$7</definedName>
    <definedName name="Brand">[12]LIST!$U$2:$U$7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0">[7]งบการเงิน!#REF!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1">[6]งบการเงิน!#REF!</definedName>
    <definedName name="CC" localSheetId="0">[7]งบการเงิน!#REF!</definedName>
    <definedName name="CC" localSheetId="3">[6]งบการเงิน!#REF!</definedName>
    <definedName name="CC">[6]งบการเงิน!#REF!</definedName>
    <definedName name="CC_ADM" localSheetId="4">[11]LIST!$A$2:$A$21</definedName>
    <definedName name="CC_ADM" localSheetId="1">[11]LIST!$A$2:$A$21</definedName>
    <definedName name="CC_ADM" localSheetId="2">[11]LIST!$A$2:$A$21</definedName>
    <definedName name="CC_ADM" localSheetId="3">[11]LIST!$A$2:$A$21</definedName>
    <definedName name="CC_ADM">[12]LIST!$A$2:$A$21</definedName>
    <definedName name="CC_CCD" localSheetId="4">[11]LIST!$A$30:$A$52</definedName>
    <definedName name="CC_CCD" localSheetId="1">[11]LIST!$A$30:$A$52</definedName>
    <definedName name="CC_CCD" localSheetId="2">[11]LIST!$A$30:$A$52</definedName>
    <definedName name="CC_CCD" localSheetId="3">[11]LIST!$A$30:$A$52</definedName>
    <definedName name="CC_CCD">[12]LIST!$A$30:$A$52</definedName>
    <definedName name="CC_MKT" localSheetId="4">[11]LIST!$A$22:$A$29</definedName>
    <definedName name="CC_MKT" localSheetId="1">[11]LIST!$A$22:$A$29</definedName>
    <definedName name="CC_MKT" localSheetId="2">[11]LIST!$A$22:$A$29</definedName>
    <definedName name="CC_MKT" localSheetId="3">[11]LIST!$A$22:$A$29</definedName>
    <definedName name="CC_MKT">[12]LIST!$A$22:$A$29</definedName>
    <definedName name="CC_SCM" localSheetId="4">[11]LIST!$A$8:$A$17,[11]LIST!$A$31</definedName>
    <definedName name="CC_SCM" localSheetId="1">[11]LIST!$A$8:$A$17,[11]LIST!$A$31</definedName>
    <definedName name="CC_SCM" localSheetId="2">[11]LIST!$A$8:$A$17,[11]LIST!$A$31</definedName>
    <definedName name="CC_SCM" localSheetId="3">[11]LIST!$A$8:$A$17,[11]LIST!$A$31</definedName>
    <definedName name="CC_SCM">[12]LIST!$A$8:$A$17,[12]LIST!$A$31</definedName>
    <definedName name="CC_Supply" localSheetId="4">[11]LIST!$W$2:$W$9</definedName>
    <definedName name="CC_Supply" localSheetId="1">[11]LIST!$W$2:$W$9</definedName>
    <definedName name="CC_Supply" localSheetId="2">[11]LIST!$W$2:$W$9</definedName>
    <definedName name="CC_Supply" localSheetId="3">[11]LIST!$W$2:$W$9</definedName>
    <definedName name="CC_Supply">[12]LIST!$W$2:$W$9</definedName>
    <definedName name="CCt" localSheetId="1">[6]งบการเงิน!#REF!</definedName>
    <definedName name="CCt" localSheetId="0">[7]งบการเงิน!#REF!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Country" localSheetId="4">[11]Sheet1!$A$1:$A$11</definedName>
    <definedName name="Country" localSheetId="1">[11]Sheet1!$A$1:$A$11</definedName>
    <definedName name="Country" localSheetId="2">[11]Sheet1!$A$1:$A$11</definedName>
    <definedName name="Country" localSheetId="3">[11]Sheet1!$A$1:$A$11</definedName>
    <definedName name="Country">[12]Sheet1!$A$1:$A$11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0">[7]งบการเงิน!#REF!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0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0">[7]งบการเงิน!#REF!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0">[7]งบการเงิน!#REF!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0">[7]งบการเงิน!#REF!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0">[7]งบการเงิน!#REF!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0">[7]งบการเงิน!#REF!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0">[7]งบการเงิน!#REF!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0">[7]งบการเงิน!#REF!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0">[7]งบการเงิน!#REF!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ARTMENT" localSheetId="4">[11]LIST!$T$2:$T$9</definedName>
    <definedName name="DEPARTMENT" localSheetId="1">[11]LIST!$T$2:$T$9</definedName>
    <definedName name="DEPARTMENT" localSheetId="2">[11]LIST!$T$2:$T$9</definedName>
    <definedName name="DEPARTMENT" localSheetId="3">[11]LIST!$T$2:$T$9</definedName>
    <definedName name="DEPARTMENT">[12]LIST!$T$2:$T$9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0">[7]งบการเงิน!#REF!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0">[7]งบการเงิน!#REF!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0">[7]งบการเงิน!#REF!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0">[7]งบการเงิน!#REF!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0">[7]งบการเงิน!#REF!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0">[7]งบการเงิน!#REF!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0">[7]งบการเงิน!#REF!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0">[7]งบการเงิน!#REF!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0">[7]งบการเงิน!#REF!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0">[7]งบการเงิน!#REF!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0">[7]งบการเงิน!#REF!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0">[7]งบการเงิน!#REF!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0">[7]งบการเงิน!#REF!</definedName>
    <definedName name="FA" localSheetId="3">[6]งบการเงิน!#REF!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'[13]cash flow 1'!$H$118</definedName>
    <definedName name="FGF">'[14]cash flow 1'!$H$118</definedName>
    <definedName name="FGG" localSheetId="0">'[7]cash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1">[6]งบการเงิน!#REF!</definedName>
    <definedName name="GG" localSheetId="0">[7]งบการเงิน!#REF!</definedName>
    <definedName name="GG" localSheetId="3">[6]งบการเงิน!#REF!</definedName>
    <definedName name="GG">[6]งบการเงิน!#REF!</definedName>
    <definedName name="GL_IO" localSheetId="4">[11]LIST!$AD$2:$AD$92</definedName>
    <definedName name="GL_IO" localSheetId="1">[11]LIST!$AD$2:$AD$92</definedName>
    <definedName name="GL_IO" localSheetId="2">[11]LIST!$AD$2:$AD$92</definedName>
    <definedName name="GL_IO" localSheetId="3">[11]LIST!$AD$2:$AD$92</definedName>
    <definedName name="GL_IO">[12]LIST!$AD$2:$AD$92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4" hidden="1">{"'Model'!$A$1:$N$53"}</definedName>
    <definedName name="h" localSheetId="1" hidden="1">{"'Model'!$A$1:$N$53"}</definedName>
    <definedName name="h" localSheetId="0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0">[7]งบการเงิน!#REF!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localSheetId="0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1" hidden="1">{"'Model'!$A$1:$N$53"}</definedName>
    <definedName name="I" localSheetId="0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0">[7]งบการเงิน!#REF!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_Number" localSheetId="4">[11]LIST!$L$2:$L$54</definedName>
    <definedName name="IO_Number" localSheetId="1">[11]LIST!$L$2:$L$54</definedName>
    <definedName name="IO_Number" localSheetId="2">[11]LIST!$L$2:$L$54</definedName>
    <definedName name="IO_Number" localSheetId="3">[11]LIST!$L$2:$L$54</definedName>
    <definedName name="IO_Number">[12]LIST!$L$2:$L$54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0">[7]งบการเงิน!#REF!</definedName>
    <definedName name="It" localSheetId="3">[6]งบการเงิน!#REF!</definedName>
    <definedName name="It">[6]งบการเงิน!#REF!</definedName>
    <definedName name="Item_2">DATE(YEAR([15]Inv_Dtac!A$16),MONTH([15]Inv_Dtac!A$16)+2,DAY(0))</definedName>
    <definedName name="Item_3">DATE(YEAR([15]Inv_Dtac!A$16),MONTH([15]Inv_Dtac!A$16)+3,DAY(0))</definedName>
    <definedName name="Item_4">DATE(YEAR([15]Inv_Dtac!A$16),MONTH([15]Inv_Dtac!A$16)+4,DAY(0))</definedName>
    <definedName name="Item_Total_Inv" localSheetId="4">IF([15]Inv_Dtac!A$16=[15]Inv_Dtac!$D1,[15]Inv_Dtac!$K1,IF(Item_4=[15]Inv_Dtac!$D1,[15]Inv_Dtac!$H1,IF(Item_3=[15]Inv_Dtac!$D1,[15]Inv_Dtac!$I1,IF(Item_2=[15]Inv_Dtac!$D1,[15]Inv_Dtac!$J1,0))))</definedName>
    <definedName name="Item_Total_Inv" localSheetId="1">IF([15]Inv_Dtac!A$16=[15]Inv_Dtac!$D1,[15]Inv_Dtac!$K1,IF(Item_4=[15]Inv_Dtac!$D1,[15]Inv_Dtac!$H1,IF(Item_3=[15]Inv_Dtac!$D1,[15]Inv_Dtac!$I1,IF(Item_2=[15]Inv_Dtac!$D1,[15]Inv_Dtac!$J1,0))))</definedName>
    <definedName name="Item_Total_Inv" localSheetId="0">IF([15]Inv_Dtac!A$16=[15]Inv_Dtac!$D1,[15]Inv_Dtac!$K1,IF(Item_4=[15]Inv_Dtac!$D1,[15]Inv_Dtac!$H1,IF(Item_3=[15]Inv_Dtac!$D1,[15]Inv_Dtac!$I1,IF(Item_2=[15]Inv_Dtac!$D1,[15]Inv_Dtac!$J1,0))))</definedName>
    <definedName name="Item_Total_Inv" localSheetId="2">IF([15]Inv_Dtac!A$16=[15]Inv_Dtac!$D1,[15]Inv_Dtac!$K1,IF(Item_4=[15]Inv_Dtac!$D1,[15]Inv_Dtac!$H1,IF(Item_3=[15]Inv_Dtac!$D1,[15]Inv_Dtac!$I1,IF(Item_2=[15]Inv_Dtac!$D1,[15]Inv_Dtac!$J1,0))))</definedName>
    <definedName name="Item_Total_Inv" localSheetId="3">IF([15]Inv_Dtac!A$16=[15]Inv_Dtac!$D1,[15]Inv_Dtac!$K1,IF([0]!Item_4=[15]Inv_Dtac!$D1,[15]Inv_Dtac!$H1,IF([0]!Item_3=[15]Inv_Dtac!$D1,[15]Inv_Dtac!$I1,IF([0]!Item_2=[15]Inv_Dtac!$D1,[15]Inv_Dtac!$J1,0))))</definedName>
    <definedName name="Item_Total_Inv">IF([15]Inv_Dtac!A$16=[15]Inv_Dtac!$D1,[15]Inv_Dtac!$K1,IF(Item_4=[15]Inv_Dtac!$D1,[15]Inv_Dtac!$H1,IF(Item_3=[15]Inv_Dtac!$D1,[15]Inv_Dtac!$I1,IF(Item_2=[15]Inv_Dtac!$D1,[15]Inv_Dtac!$J1,0))))</definedName>
    <definedName name="Itt" localSheetId="1">[6]งบการเงิน!#REF!</definedName>
    <definedName name="Itt" localSheetId="0">[7]งบการเงิน!#REF!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0">[7]งบการเงิน!#REF!</definedName>
    <definedName name="Ittt" localSheetId="3">[6]งบการเงิน!#REF!</definedName>
    <definedName name="Ittt">[6]งบการเงิน!#REF!</definedName>
    <definedName name="j" localSheetId="4">{"'Model'!$A$1:$N$53"}</definedName>
    <definedName name="j" localSheetId="1">{"'Model'!$A$1:$N$53"}</definedName>
    <definedName name="j" localSheetId="0">{"'Model'!$A$1:$N$53"}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4">INDEX(#REF!,MATCH('[5]กระทบรายได้-ภาษี (2549)'!$A1,#REF!,0))-INDEX(#REF!,MATCH('[5]กระทบรายได้-ภาษี (2549)'!$A1,#REF!,0))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 localSheetId="0">[16]Master!$A$3:$Q$540</definedName>
    <definedName name="LIST_M">[17]Master!$A$3:$Q$540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[18]งบการเงิน!#REF!</definedName>
    <definedName name="m" localSheetId="0">[19]งบการเงิน!#REF!</definedName>
    <definedName name="m" localSheetId="3">[18]งบการเงิน!#REF!</definedName>
    <definedName name="m">[18]งบการเงิน!#REF!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4" hidden="1">{"'Model'!$A$1:$N$53"}</definedName>
    <definedName name="mmkj" localSheetId="1" hidden="1">{"'Model'!$A$1:$N$53"}</definedName>
    <definedName name="mmkj" localSheetId="0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1" hidden="1">{"'Model'!$A$1:$N$53"}</definedName>
    <definedName name="n" localSheetId="0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4" hidden="1">{"'Model'!$A$1:$N$53"}</definedName>
    <definedName name="new" localSheetId="1" hidden="1">{"'Model'!$A$1:$N$53"}</definedName>
    <definedName name="new" localSheetId="0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0">[7]งบการเงิน!#REF!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0">[7]งบการเงิน!#REF!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 localSheetId="4">[11]LIST!$Y$2:$Y$7</definedName>
    <definedName name="Plan_by_Shipping" localSheetId="1">[11]LIST!$Y$2:$Y$7</definedName>
    <definedName name="Plan_by_Shipping" localSheetId="2">[11]LIST!$Y$2:$Y$7</definedName>
    <definedName name="Plan_by_Shipping" localSheetId="3">[11]LIST!$Y$2:$Y$7</definedName>
    <definedName name="Plan_by_Shipping">[12]LIST!$Y$2:$Y$7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งบกระแสเงินสด!$A$1:$N$83</definedName>
    <definedName name="_xlnm.Print_Area" localSheetId="1">งบกำไรขาดทุนเบ็ดเสร็จ!$A$1:$N$82</definedName>
    <definedName name="_xlnm.Print_Area" localSheetId="0">งบแสดงฐานะการเงิน!$A$1:$N$112</definedName>
    <definedName name="_xlnm.Print_Area" localSheetId="2">ส่วนของผู้ถือหุ้น!$A$1:$V$25</definedName>
    <definedName name="_xlnm.Print_Area" localSheetId="3">'ส่วนของผู้ถือหุ้น (ต่อ)'!$A$1:$R$23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4" hidden="1">{"'Model'!$A$1:$N$53"}</definedName>
    <definedName name="q" localSheetId="1" hidden="1">{"'Model'!$A$1:$N$53"}</definedName>
    <definedName name="q" localSheetId="0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0">[7]งบการเงิน!#REF!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 localSheetId="0">[20]Macro1!$A$144</definedName>
    <definedName name="Recover">[21]Macro1!$A$144</definedName>
    <definedName name="Report_Dtac_DL">INDEX([15]Inv_Dtac!$L$1:$L$65536,COLUMN()-COLUMN([15]Report_INV!$D$5)+18+(ROW()-ROW([15]Report_INV!$D$5))*9,1)</definedName>
    <definedName name="Report_Dtac_RBT">INDEX([15]Inv_Dtac!$L$1:$L$65536,COLUMN()-COLUMN([15]Report_INV!$D$5)+17+(ROW()-ROW([15]Report_INV!$D$5))*9,1)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0">[7]งบการเงิน!#REF!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4" hidden="1">{"'Model'!$A$1:$N$53"}</definedName>
    <definedName name="s" localSheetId="1" hidden="1">{"'Model'!$A$1:$N$53"}</definedName>
    <definedName name="s" localSheetId="0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'[22]#REF'!$A$6:$H$145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SUMIF([15]Inv_Dtac!$G$18:$G$1176,[15]Inv_Dtac!$G1,[15]Inv_Dtac!A$18:A$1176)</definedName>
    <definedName name="T" localSheetId="1">[6]งบการเงิน!#REF!</definedName>
    <definedName name="T" localSheetId="0">[7]งบการเงิน!#REF!</definedName>
    <definedName name="T" localSheetId="3">[6]งบการเงิน!#REF!</definedName>
    <definedName name="T">[6]งบการเงิน!#REF!</definedName>
    <definedName name="TABLE">'[22]#REF'!$A$1:$B$642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4" hidden="1">{"'Model'!$A$1:$N$53"}</definedName>
    <definedName name="tun" localSheetId="1" hidden="1">{"'Model'!$A$1:$N$53"}</definedName>
    <definedName name="tun" localSheetId="0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1" hidden="1">{"'Model'!$A$1:$N$53"}</definedName>
    <definedName name="u" localSheetId="0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N(MONTH([15]Uangel_Dtac!$D$18:$D$502) =MONTH('[15]RBT_Inv&amp;Period'!$C1))*N(YEAR([15]Uangel_Dtac!$D$18:$D$502) =YEAR('[15]RBT_Inv&amp;Period'!$C1)),[15]Uangel_Dtac!C$18:C$502)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 localSheetId="0">'[7]cash flow 2'!$G$30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4" hidden="1">{"'Model'!$A$1:$N$53"}</definedName>
    <definedName name="v" localSheetId="1" hidden="1">{"'Model'!$A$1:$N$53"}</definedName>
    <definedName name="v" localSheetId="0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'[23]GL 2548'!#REF!</definedName>
    <definedName name="v22v" localSheetId="3">'[23]GL 2548'!#REF!</definedName>
    <definedName name="v22v">'[23]GL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0">[7]งบการเงิน!#REF!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0">[7]งบการเงิน!#REF!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0">[7]งบการเงิน!#REF!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0">[7]งบการเงิน!#REF!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0">[7]งบการเงิน!#REF!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0">[7]งบการเงิน!#REF!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0">[7]งบการเงิน!#REF!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0">[7]งบการเงิน!#REF!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0">[7]งบการเงิน!#REF!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0">[7]งบการเงิน!#REF!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0">[7]งบการเงิน!#REF!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0">[7]งบการเงิน!#REF!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0">[7]งบการเงิน!#REF!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0">[7]งบการเงิน!#REF!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0">[7]งบการเงิน!#REF!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0">[7]งบการเงิน!#REF!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0">[7]งบการเงิน!#REF!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0">[7]งบการเงิน!#REF!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0">[7]งบการเงิน!#REF!</definedName>
    <definedName name="XT" localSheetId="3">[6]งบการเงิน!#REF!</definedName>
    <definedName name="XT">[6]งบการเงิน!#REF!</definedName>
    <definedName name="y" localSheetId="4" hidden="1">{"'Model'!$A$1:$N$53"}</definedName>
    <definedName name="y" localSheetId="1" hidden="1">{"'Model'!$A$1:$N$53"}</definedName>
    <definedName name="y" localSheetId="0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[24]งบการเงิน!#REF!</definedName>
    <definedName name="ซีซี" localSheetId="3">[24]งบการเงิน!#REF!</definedName>
    <definedName name="ซีซี">[24]งบการเงิน!#REF!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'[25]งบทดลอง - ต.ค.2547'!$H$8:$H$305</definedName>
    <definedName name="ยกไปเครดิต">'[26]งบทดลอง - ต.ค.2547'!$H$8:$H$305</definedName>
    <definedName name="ยกไปเดบิต" localSheetId="0">'[25]งบทดลอง - ต.ค.2547'!$G$8:$G$305</definedName>
    <definedName name="ยกไปเดบิต">'[26]งบทดลอง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'[25]งบทดลอง - ต.ค.2547'!$A$8:$A$305</definedName>
    <definedName name="รหัสบัญชี">'[26]งบทดลอง - ต.ค.2547'!$A$8:$A$305</definedName>
    <definedName name="ล" localSheetId="1">[6]งบการเงิน!#REF!</definedName>
    <definedName name="ล" localSheetId="0">[7]งบการเงิน!#REF!</definedName>
    <definedName name="ล" localSheetId="3">[6]งบการเงิน!#REF!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</workbook>
</file>

<file path=xl/calcChain.xml><?xml version="1.0" encoding="utf-8"?>
<calcChain xmlns="http://schemas.openxmlformats.org/spreadsheetml/2006/main">
  <c r="H68" i="17" l="1"/>
  <c r="N73" i="22"/>
  <c r="N75" i="22" s="1"/>
  <c r="J73" i="22"/>
  <c r="J75" i="22" s="1"/>
  <c r="H67" i="22"/>
  <c r="N67" i="22"/>
  <c r="J67" i="22"/>
  <c r="L67" i="22"/>
  <c r="N57" i="22"/>
  <c r="L57" i="22"/>
  <c r="J57" i="22"/>
  <c r="H57" i="22"/>
  <c r="N37" i="22"/>
  <c r="L37" i="22"/>
  <c r="J37" i="22"/>
  <c r="H37" i="22"/>
  <c r="H73" i="22" s="1"/>
  <c r="H75" i="22" s="1"/>
  <c r="H85" i="22" s="1"/>
  <c r="L73" i="22" l="1"/>
  <c r="L75" i="22" s="1"/>
  <c r="L85" i="22" s="1"/>
  <c r="N24" i="19"/>
  <c r="J24" i="19"/>
  <c r="H23" i="19"/>
  <c r="L23" i="19"/>
  <c r="H26" i="19"/>
  <c r="H22" i="19"/>
  <c r="N35" i="19" l="1"/>
  <c r="J35" i="19"/>
  <c r="L34" i="19"/>
  <c r="L35" i="19" s="1"/>
  <c r="H34" i="19"/>
  <c r="H35" i="19" s="1"/>
  <c r="L26" i="19"/>
  <c r="L22" i="19"/>
  <c r="L21" i="19"/>
  <c r="L20" i="19"/>
  <c r="L19" i="19"/>
  <c r="L18" i="19"/>
  <c r="L24" i="19" s="1"/>
  <c r="H19" i="19"/>
  <c r="H20" i="19"/>
  <c r="H21" i="19"/>
  <c r="H18" i="19"/>
  <c r="N16" i="19"/>
  <c r="N25" i="19" s="1"/>
  <c r="N27" i="19" s="1"/>
  <c r="N29" i="19" s="1"/>
  <c r="J16" i="19"/>
  <c r="J25" i="19" s="1"/>
  <c r="J27" i="19" s="1"/>
  <c r="J29" i="19" s="1"/>
  <c r="L15" i="19"/>
  <c r="H15" i="19"/>
  <c r="L12" i="19"/>
  <c r="L16" i="19" s="1"/>
  <c r="H12" i="19"/>
  <c r="H16" i="19" s="1"/>
  <c r="H24" i="19" l="1"/>
  <c r="L25" i="19"/>
  <c r="L27" i="19" s="1"/>
  <c r="L29" i="19" s="1"/>
  <c r="H25" i="19"/>
  <c r="N38" i="19"/>
  <c r="N36" i="19"/>
  <c r="J36" i="19"/>
  <c r="J38" i="19"/>
  <c r="L38" i="19" l="1"/>
  <c r="L36" i="19"/>
  <c r="R14" i="20" l="1"/>
  <c r="R15" i="20" s="1"/>
  <c r="N80" i="19"/>
  <c r="J80" i="19"/>
  <c r="N77" i="19"/>
  <c r="N78" i="19" s="1"/>
  <c r="J77" i="19"/>
  <c r="J78" i="19" s="1"/>
  <c r="H77" i="19"/>
  <c r="N63" i="19"/>
  <c r="N55" i="19"/>
  <c r="T14" i="20" l="1"/>
  <c r="T15" i="20" s="1"/>
  <c r="N64" i="19"/>
  <c r="N66" i="19" s="1"/>
  <c r="L63" i="19"/>
  <c r="J63" i="19"/>
  <c r="H63" i="19"/>
  <c r="L55" i="19"/>
  <c r="J55" i="19"/>
  <c r="J64" i="19" s="1"/>
  <c r="J66" i="19" s="1"/>
  <c r="H55" i="19"/>
  <c r="L103" i="17"/>
  <c r="N103" i="17"/>
  <c r="J103" i="17"/>
  <c r="H103" i="17"/>
  <c r="L68" i="17"/>
  <c r="N60" i="17"/>
  <c r="L60" i="17"/>
  <c r="J60" i="17"/>
  <c r="H60" i="17"/>
  <c r="N31" i="17"/>
  <c r="L31" i="17"/>
  <c r="J31" i="17"/>
  <c r="H31" i="17"/>
  <c r="L70" i="17" l="1"/>
  <c r="L105" i="17" s="1"/>
  <c r="H70" i="17"/>
  <c r="H105" i="17" s="1"/>
  <c r="L64" i="19"/>
  <c r="L66" i="19" s="1"/>
  <c r="L68" i="19" s="1"/>
  <c r="H64" i="19"/>
  <c r="H66" i="19" s="1"/>
  <c r="H68" i="19" s="1"/>
  <c r="N21" i="17"/>
  <c r="N33" i="17" s="1"/>
  <c r="L21" i="17"/>
  <c r="L33" i="17" s="1"/>
  <c r="J21" i="17"/>
  <c r="J33" i="17" s="1"/>
  <c r="H21" i="17"/>
  <c r="H33" i="17" s="1"/>
  <c r="N14" i="20" l="1"/>
  <c r="H80" i="19"/>
  <c r="L80" i="19"/>
  <c r="N14" i="21"/>
  <c r="L114" i="17"/>
  <c r="H114" i="17"/>
  <c r="R14" i="21" l="1"/>
  <c r="R15" i="21" s="1"/>
  <c r="R24" i="21" s="1"/>
  <c r="N15" i="21"/>
  <c r="N15" i="20"/>
  <c r="V14" i="20"/>
  <c r="V15" i="20" s="1"/>
  <c r="V26" i="20" s="1"/>
  <c r="N64" i="17"/>
  <c r="N68" i="17" s="1"/>
  <c r="N70" i="17" s="1"/>
  <c r="N105" i="17" s="1"/>
  <c r="J64" i="17"/>
  <c r="J68" i="17" s="1"/>
  <c r="J70" i="17" s="1"/>
  <c r="J105" i="17" s="1"/>
  <c r="N114" i="17" l="1"/>
  <c r="J114" i="17" l="1"/>
  <c r="H27" i="19" l="1"/>
  <c r="H29" i="19" s="1"/>
  <c r="H36" i="19" l="1"/>
</calcChain>
</file>

<file path=xl/sharedStrings.xml><?xml version="1.0" encoding="utf-8"?>
<sst xmlns="http://schemas.openxmlformats.org/spreadsheetml/2006/main" count="354" uniqueCount="193">
  <si>
    <t>หมายเหตุ</t>
  </si>
  <si>
    <t>สินทรัพย์หมุนเวียนอื่น</t>
  </si>
  <si>
    <t>หนี้สินและส่วนของผู้ถือหุ้น</t>
  </si>
  <si>
    <t>หนี้สินหมุนเวียนอื่น</t>
  </si>
  <si>
    <t>กำไรสะสม</t>
  </si>
  <si>
    <t>ยังไม่ได้จัดสรร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</si>
  <si>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</si>
  <si>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</si>
  <si>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</si>
  <si>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</si>
  <si>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รวมรายได้</t>
  </si>
  <si>
    <t>รวมค่าใช้จ่าย</t>
  </si>
  <si>
    <t>และชำระแล้ว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</si>
  <si>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</si>
  <si>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</si>
  <si>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</si>
  <si>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</si>
  <si>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องค์ประกอบอื่นของส่วนของผู้ถือหุ้น</t>
  </si>
  <si>
    <t>การตีราคาที่ดิน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</si>
  <si>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</si>
  <si>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</si>
  <si>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</si>
  <si>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</si>
  <si>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</si>
  <si>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</si>
  <si>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</si>
  <si>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</si>
  <si>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</si>
  <si>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</si>
  <si>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</si>
  <si>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</si>
  <si>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</si>
  <si>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</si>
  <si>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</si>
  <si>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</si>
  <si>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</si>
  <si>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อาคารและอุปกรณ์</t>
  </si>
  <si>
    <t>เงินสดรับจากการขายที่ดิน อาคารและอุปกรณ์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</si>
  <si>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</si>
  <si>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</si>
  <si>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</si>
  <si>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</si>
  <si>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</si>
  <si>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</si>
  <si>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</si>
  <si>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</si>
  <si>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</si>
  <si>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</si>
  <si>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</si>
  <si>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</si>
  <si>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</si>
  <si>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</si>
  <si>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</si>
  <si>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</si>
  <si>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</si>
  <si>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</si>
  <si>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</si>
  <si>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</si>
  <si>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</si>
  <si>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</si>
  <si>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</si>
  <si>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</si>
  <si>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</si>
  <si>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</si>
  <si>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</si>
  <si>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</si>
  <si>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</si>
  <si>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</si>
  <si>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</si>
  <si>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</si>
  <si>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บริษัท โอเชียนกลาส จำกัด (มหาชน) และบริษัทย่อย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</si>
  <si>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</si>
  <si>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</si>
  <si>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</si>
  <si>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</si>
  <si>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</si>
  <si>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</si>
  <si>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ค่าใช้จ่ายจากการระงับการผลิตชั่วคราว</t>
  </si>
  <si>
    <t>ผลต่างจากอัตราแลกเปลี่ยนจากการแปลงค่างบการเงิน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</si>
  <si>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</si>
  <si>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</si>
  <si>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</si>
  <si>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สินค้าเคลื่อนไหวช้าและล้าสมัย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</si>
  <si>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</si>
  <si>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</si>
  <si>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</si>
  <si>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งบแสดงฐานะการเงิน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</si>
  <si>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</si>
  <si>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</si>
  <si>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</si>
  <si>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เงินให้กู้ยืมระยะสั้นแก่บริษัทย่อย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</si>
  <si>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</si>
  <si>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</si>
  <si>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</si>
  <si>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</si>
  <si>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</si>
  <si>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</si>
  <si>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</si>
  <si>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</si>
  <si>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</si>
  <si>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</si>
  <si>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</si>
  <si>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</si>
  <si>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</si>
  <si>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</si>
  <si>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</si>
  <si>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</si>
  <si>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</si>
  <si>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</si>
  <si>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</si>
  <si>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</si>
  <si>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</si>
  <si>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</si>
  <si>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>ทุนจดทะเบียน</t>
  </si>
  <si>
    <t>หุ้นสามัญจำนวน 50,000,000 หุ้น</t>
  </si>
  <si>
    <t>มูลค่าที่ตราไว้หุ้นละ 10 บาท</t>
  </si>
  <si>
    <t>ทุนที่ออกและชำระแล้ว</t>
  </si>
  <si>
    <t xml:space="preserve">หุ้นสามัญจำนวน 21,330,715 หุ้น </t>
  </si>
  <si>
    <t>มูลค่าที่ได้รับชำระแล้วหุ้นละ 10 บาท</t>
  </si>
  <si>
    <t>ส่วนเกินมูลค่าหุ้น</t>
  </si>
  <si>
    <t>จัดสรรแล้ว</t>
  </si>
  <si>
    <t>สำรองตามกฎหมาย</t>
  </si>
  <si>
    <t>รวมส่วนของผู้ถือหุ้น</t>
  </si>
  <si>
    <t>รวมหนี้สินและส่วนของผู้ถือหุ้น</t>
  </si>
  <si>
    <t>กำไร (ขาดทุน) เบ็ดเสร็จอื่นสำหรับงวด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</si>
  <si>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</si>
  <si>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</si>
  <si>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ต่อหุ้นขั้นพื้นฐาน (บาท)</t>
  </si>
  <si>
    <t>กำไร (ขาดทุน) เบ็ดเสร็จรวมสำหรับงวด</t>
  </si>
  <si>
    <t>ค่าใช้จ่าย (รายได้) ภาษีเงินได้</t>
  </si>
  <si>
    <t>เงินสดจ่ายเพื่อซื้อที่ดิน อาคารและอุปกรณ์</t>
  </si>
  <si>
    <t>เจ้าหนี้ค่าซื้อที่ดิน อาคารและอุปกรณ์</t>
  </si>
  <si>
    <t>2563</t>
  </si>
  <si>
    <t>ยอดยกมา ณ วันที่ 1 มกราคม 2563</t>
  </si>
  <si>
    <t>สินทรัพย์สิทธิการใช้</t>
  </si>
  <si>
    <t>กรรมการ.............................................................                 กรรมการ.............................................................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</si>
  <si>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</si>
  <si>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</si>
  <si>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</si>
  <si>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รายการที่จะไม่ถูกจัดประเภทรายการใหม่เข้าไปไว้ใน</t>
  </si>
  <si>
    <t>ผลกำไรจากการตีราคาที่ดินใหม่-สุทธิจากภาษีเงินได้</t>
  </si>
  <si>
    <t>กิจกรรมจัดหาเงิน</t>
  </si>
  <si>
    <t>การได้มาซึ่งสินทรัพย์สิทธิการใช้ภายใต้สัญญาเช่า</t>
  </si>
  <si>
    <t>ขาดทุนจากอัตราแลกเปลี่ยนเงินตราต่างประเทศ</t>
  </si>
  <si>
    <t>เงินสดรับจากเงินให้กู้ยืมแก่บริษัทย่อย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</si>
  <si>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</si>
  <si>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</si>
  <si>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</si>
  <si>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2564</t>
  </si>
  <si>
    <t>ยอดยกมา ณ วันที่ 1 มกราคม 2564</t>
  </si>
  <si>
    <t>- 2 -</t>
  </si>
  <si>
    <t>ณ วันที่ 31</t>
  </si>
  <si>
    <t>ธันวาคม 2563</t>
  </si>
  <si>
    <t>- 3 -</t>
  </si>
  <si>
    <t>- 4 -</t>
  </si>
  <si>
    <t>- 5 -</t>
  </si>
  <si>
    <t>หนี้สินสัญญาอนุพันธ์</t>
  </si>
  <si>
    <t>กำไร (ขาดทุน) จากกิจกรรมดำเนินงาน</t>
  </si>
  <si>
    <t>5, 6</t>
  </si>
  <si>
    <t>5, 13</t>
  </si>
  <si>
    <t>5, 10</t>
  </si>
  <si>
    <t>ณ วันที่ 30 มิถุนายน 2564</t>
  </si>
  <si>
    <t>ณ วันที่ 30</t>
  </si>
  <si>
    <t>มิถุนายน 2564</t>
  </si>
  <si>
    <t>กำไรจากอัตราแลกเปลี่ยนเงินตราต่างประเทศ</t>
  </si>
  <si>
    <t>รายได้เงินปันผล</t>
  </si>
  <si>
    <t>กำไรขาดทุนเบ็ดเสร็จอื่น</t>
  </si>
  <si>
    <t>งบกำไรขาดทุนเบ็ดเสร็จ (ต่อ)</t>
  </si>
  <si>
    <t>Conso</t>
  </si>
  <si>
    <t>Single</t>
  </si>
  <si>
    <t>สำหรับงวดสามเดือนสิ้นสุดวันที่ 30 มิถุนายน 2564</t>
  </si>
  <si>
    <t>สำหรับงวดหกเดือนสิ้นสุดวันที่ 30 มิถุนายน 2564</t>
  </si>
  <si>
    <t>เงินปันผลจ่าย</t>
  </si>
  <si>
    <t>ยอดคงเหลือ ณ วันที่ 30 มิถุนายน 2563</t>
  </si>
  <si>
    <t>ยอดคงเหลือ ณ วันที่ 30 มิถุนายน 2564</t>
  </si>
  <si>
    <t>- 10 -</t>
  </si>
  <si>
    <t>รายการปรับปรุงกระทบกำไร (ขาดทุน) สำหรับงวด</t>
  </si>
  <si>
    <t>เป็นเงินสดรับ (จ่าย) จากกิจกรรมดำเนินงาน</t>
  </si>
  <si>
    <t>เงินปันผลรับ</t>
  </si>
  <si>
    <t>เงินสดรับจากเงินกู้ยืมระยะยาวจากสถาบันการเงิน</t>
  </si>
  <si>
    <t>เงินสดจ่ายเพื่อชำระหนี้สินตามสัญญาเช่า</t>
  </si>
  <si>
    <t>จ่ายเงินปันผล</t>
  </si>
  <si>
    <t>5, 20</t>
  </si>
  <si>
    <t>รับดอกเบี้ย</t>
  </si>
  <si>
    <t xml:space="preserve">Q1/21 </t>
  </si>
  <si>
    <t>Q1/201</t>
  </si>
  <si>
    <t>ค่าเผื่อ (โอนกลับ) การลดลงของมูลค่าสินค้า</t>
  </si>
  <si>
    <t xml:space="preserve">ขาดทุนจากการจำหน่ายและตัดจำหน่ายที่ดิน </t>
  </si>
  <si>
    <t>กำไรจากอัตราแลกเปลี่ยนที่ยังไม่เกิดขึ้นจริง</t>
  </si>
  <si>
    <t>ที่ยังไม่เกิดขึ้นจริง</t>
  </si>
  <si>
    <t>ขาดทุนจากการวัดมูลค่ายุติธรรมตราสารอนุพันธ์</t>
  </si>
  <si>
    <t>ขาดทุน (ค่าใช้จ่ายโอนกลับ) จากการปรับลดมูลค่าสินค้า</t>
  </si>
  <si>
    <t>ขาดทุนจากการปรับลดมูลค่าสินค้า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</si>
</sst>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0;\(#,##0.00\)"/>
    <numFmt numFmtId="167" formatCode="_(* #,##0_);_(* \(#,##0\);_(* &quot;-&quot;??_);_(@_)"/>
    <numFmt numFmtId="168" formatCode="_-* #,##0_-;\-* #,##0_-;_-* &quot;-&quot;??_-;_-@_-"/>
    <numFmt numFmtId="169" formatCode="#,##0;\(#,##0\);\-"/>
    <numFmt numFmtId="170" formatCode="_-* #,##0.00000_-;\-* #,##0.00000_-;_-* &quot;-&quot;?????_-;_-@_-"/>
    <numFmt numFmtId="171" formatCode="_-* #,##0.00_-;\-* #,##0.00_-;_-* &quot;-&quot;_-;_-@_-"/>
    <numFmt numFmtId="172" formatCode="#,##0.0;\(#,##0.0\)"/>
    <numFmt numFmtId="173" formatCode="_-* #,##0.000_-;\-* #,##0.000_-;_-* &quot;-&quot;???_-;_-@_-"/>
    <numFmt numFmtId="174" formatCode="_(* #,##0.00_);_(* \(#,##0.00\);_(* &quot;-&quot;_);_(@_)"/>
  </numFmts>
  <fonts count="2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4"/>
      <name val="Cordia New"/>
      <family val="2"/>
    </font>
    <font>
      <sz val="13"/>
      <color theme="0"/>
      <name val="Angsana New"/>
      <family val="1"/>
    </font>
    <font>
      <sz val="14"/>
      <name val="Angsana New"/>
      <family val="1"/>
    </font>
    <font>
      <b/>
      <u/>
      <sz val="13"/>
      <name val="Angsana New"/>
      <family val="1"/>
    </font>
    <font>
      <b/>
      <sz val="15"/>
      <name val="Angsana New"/>
      <family val="1"/>
    </font>
    <font>
      <sz val="13"/>
      <color theme="0" tint="-0.34998626667073579"/>
      <name val="Angsana New"/>
      <family val="1"/>
    </font>
    <font>
      <u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37">
    <xf numFmtId="0" fontId="0" fillId="0" borderId="0" xfId="0"/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9" fontId="5" fillId="0" borderId="0" xfId="7" applyNumberFormat="1" applyFont="1" applyFill="1" applyBorder="1" applyAlignment="1">
      <alignment vertical="center"/>
    </xf>
    <xf numFmtId="169" fontId="2" fillId="0" borderId="0" xfId="8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169" fontId="11" fillId="0" borderId="0" xfId="7" applyNumberFormat="1" applyFont="1" applyFill="1" applyBorder="1" applyAlignment="1">
      <alignment vertical="center"/>
    </xf>
    <xf numFmtId="167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9" fillId="0" borderId="0" xfId="1" applyNumberFormat="1" applyFont="1" applyAlignment="1">
      <alignment horizontal="right" vertical="center"/>
    </xf>
    <xf numFmtId="167" fontId="2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165" fontId="9" fillId="0" borderId="0" xfId="1" applyNumberFormat="1" applyFont="1" applyAlignment="1">
      <alignment horizontal="right"/>
    </xf>
    <xf numFmtId="164" fontId="5" fillId="0" borderId="0" xfId="1" applyFont="1" applyFill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0" fontId="10" fillId="0" borderId="0" xfId="14" applyFont="1" applyAlignment="1">
      <alignment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1" xfId="1" applyNumberFormat="1" applyFont="1" applyFill="1" applyBorder="1" applyAlignment="1">
      <alignment horizontal="right" vertical="center"/>
    </xf>
    <xf numFmtId="172" fontId="10" fillId="0" borderId="0" xfId="0" applyNumberFormat="1" applyFont="1" applyAlignment="1">
      <alignment horizontal="center" vertical="center"/>
    </xf>
    <xf numFmtId="167" fontId="10" fillId="0" borderId="2" xfId="1" applyNumberFormat="1" applyFont="1" applyFill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7" fontId="15" fillId="0" borderId="0" xfId="18" applyNumberFormat="1" applyFont="1" applyFill="1" applyBorder="1" applyAlignment="1">
      <alignment horizontal="right" vertical="center"/>
    </xf>
    <xf numFmtId="172" fontId="1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14" fillId="0" borderId="0" xfId="1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15" fillId="0" borderId="4" xfId="0" applyNumberFormat="1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14" applyFont="1" applyAlignment="1">
      <alignment vertical="center"/>
    </xf>
    <xf numFmtId="41" fontId="5" fillId="0" borderId="0" xfId="0" applyNumberFormat="1" applyFont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43" fontId="5" fillId="0" borderId="0" xfId="0" applyNumberFormat="1" applyFont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7" fontId="5" fillId="0" borderId="0" xfId="1" applyNumberFormat="1" applyFont="1" applyFill="1" applyBorder="1" applyAlignment="1">
      <alignment vertical="center"/>
    </xf>
    <xf numFmtId="165" fontId="9" fillId="0" borderId="0" xfId="1" applyNumberFormat="1" applyFont="1" applyFill="1" applyAlignment="1">
      <alignment horizontal="right" vertical="top"/>
    </xf>
    <xf numFmtId="167" fontId="5" fillId="0" borderId="0" xfId="1" applyNumberFormat="1" applyFont="1" applyFill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1" xfId="0" applyNumberFormat="1" applyFont="1" applyBorder="1" applyAlignment="1">
      <alignment vertical="center"/>
    </xf>
    <xf numFmtId="41" fontId="5" fillId="0" borderId="5" xfId="0" applyNumberFormat="1" applyFont="1" applyBorder="1" applyAlignment="1">
      <alignment horizontal="right" vertical="center"/>
    </xf>
    <xf numFmtId="0" fontId="4" fillId="0" borderId="0" xfId="14" applyFont="1" applyAlignment="1">
      <alignment vertical="center"/>
    </xf>
    <xf numFmtId="43" fontId="5" fillId="0" borderId="1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11" fillId="0" borderId="0" xfId="0" applyFont="1"/>
    <xf numFmtId="165" fontId="5" fillId="0" borderId="0" xfId="0" applyNumberFormat="1" applyFont="1"/>
    <xf numFmtId="0" fontId="5" fillId="0" borderId="0" xfId="14" applyFont="1"/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horizontal="right"/>
    </xf>
    <xf numFmtId="167" fontId="5" fillId="0" borderId="0" xfId="1" applyNumberFormat="1" applyFont="1" applyFill="1" applyAlignment="1"/>
    <xf numFmtId="0" fontId="5" fillId="0" borderId="0" xfId="0" applyFont="1"/>
    <xf numFmtId="167" fontId="18" fillId="0" borderId="0" xfId="1" applyNumberFormat="1" applyFont="1" applyFill="1" applyAlignment="1">
      <alignment horizontal="center" vertical="center"/>
    </xf>
    <xf numFmtId="167" fontId="18" fillId="0" borderId="0" xfId="1" applyNumberFormat="1" applyFont="1" applyFill="1" applyAlignment="1">
      <alignment vertical="center"/>
    </xf>
    <xf numFmtId="173" fontId="5" fillId="0" borderId="0" xfId="0" applyNumberFormat="1" applyFont="1" applyAlignment="1">
      <alignment vertical="center"/>
    </xf>
    <xf numFmtId="41" fontId="5" fillId="0" borderId="3" xfId="0" applyNumberFormat="1" applyFont="1" applyBorder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174" fontId="5" fillId="0" borderId="0" xfId="0" applyNumberFormat="1" applyFont="1" applyAlignment="1">
      <alignment horizontal="right" vertical="center"/>
    </xf>
    <xf numFmtId="167" fontId="18" fillId="0" borderId="0" xfId="1" applyNumberFormat="1" applyFont="1" applyFill="1" applyAlignment="1"/>
    <xf numFmtId="0" fontId="5" fillId="0" borderId="0" xfId="20" applyFont="1" applyAlignment="1">
      <alignment vertical="center"/>
    </xf>
    <xf numFmtId="0" fontId="5" fillId="0" borderId="0" xfId="20" applyFont="1" applyAlignment="1">
      <alignment horizontal="right" vertical="center"/>
    </xf>
    <xf numFmtId="165" fontId="5" fillId="0" borderId="0" xfId="20" applyNumberFormat="1" applyFont="1" applyAlignment="1">
      <alignment horizontal="right" vertical="center"/>
    </xf>
    <xf numFmtId="169" fontId="5" fillId="0" borderId="0" xfId="20" applyNumberFormat="1" applyFont="1" applyAlignment="1">
      <alignment horizontal="right" vertical="center"/>
    </xf>
    <xf numFmtId="169" fontId="5" fillId="0" borderId="0" xfId="20" applyNumberFormat="1" applyFont="1" applyAlignment="1">
      <alignment vertical="center"/>
    </xf>
    <xf numFmtId="165" fontId="2" fillId="0" borderId="0" xfId="20" applyNumberFormat="1" applyFont="1" applyAlignment="1">
      <alignment horizontal="center" vertical="center"/>
    </xf>
    <xf numFmtId="165" fontId="8" fillId="0" borderId="0" xfId="20" applyNumberFormat="1" applyFont="1" applyAlignment="1">
      <alignment horizontal="center" vertical="center"/>
    </xf>
    <xf numFmtId="0" fontId="2" fillId="0" borderId="0" xfId="20" applyFont="1" applyAlignment="1">
      <alignment vertical="center"/>
    </xf>
    <xf numFmtId="0" fontId="2" fillId="0" borderId="0" xfId="13" applyFont="1" applyAlignment="1">
      <alignment horizontal="center" vertical="center"/>
    </xf>
    <xf numFmtId="0" fontId="2" fillId="0" borderId="0" xfId="13" applyFont="1" applyAlignment="1">
      <alignment vertical="center"/>
    </xf>
    <xf numFmtId="169" fontId="2" fillId="0" borderId="0" xfId="13" applyNumberFormat="1" applyFont="1" applyAlignment="1">
      <alignment horizontal="center" vertical="center"/>
    </xf>
    <xf numFmtId="169" fontId="2" fillId="0" borderId="4" xfId="13" applyNumberFormat="1" applyFont="1" applyBorder="1" applyAlignment="1">
      <alignment vertical="center"/>
    </xf>
    <xf numFmtId="0" fontId="2" fillId="0" borderId="0" xfId="20" applyFont="1" applyAlignment="1">
      <alignment horizontal="center" vertical="center"/>
    </xf>
    <xf numFmtId="49" fontId="2" fillId="0" borderId="0" xfId="13" applyNumberFormat="1" applyFont="1" applyAlignment="1">
      <alignment horizontal="center" vertical="center"/>
    </xf>
    <xf numFmtId="169" fontId="2" fillId="0" borderId="0" xfId="20" applyNumberFormat="1" applyFont="1" applyAlignment="1">
      <alignment horizontal="center" vertical="center"/>
    </xf>
    <xf numFmtId="169" fontId="2" fillId="0" borderId="1" xfId="13" applyNumberFormat="1" applyFont="1" applyBorder="1" applyAlignment="1">
      <alignment horizontal="center" vertical="center"/>
    </xf>
    <xf numFmtId="43" fontId="2" fillId="0" borderId="0" xfId="21" applyNumberFormat="1" applyFont="1" applyAlignment="1">
      <alignment horizontal="right" vertical="center"/>
    </xf>
    <xf numFmtId="170" fontId="2" fillId="0" borderId="0" xfId="21" applyNumberFormat="1" applyFont="1" applyAlignment="1">
      <alignment vertical="center"/>
    </xf>
    <xf numFmtId="43" fontId="2" fillId="0" borderId="1" xfId="21" applyNumberFormat="1" applyFont="1" applyBorder="1" applyAlignment="1">
      <alignment horizontal="right" vertical="center"/>
    </xf>
    <xf numFmtId="167" fontId="2" fillId="0" borderId="1" xfId="1" applyNumberFormat="1" applyFont="1" applyFill="1" applyBorder="1" applyAlignment="1">
      <alignment vertical="center"/>
    </xf>
    <xf numFmtId="169" fontId="2" fillId="0" borderId="0" xfId="22" applyNumberFormat="1" applyFont="1" applyFill="1" applyBorder="1" applyAlignment="1">
      <alignment vertical="center"/>
    </xf>
    <xf numFmtId="168" fontId="2" fillId="0" borderId="1" xfId="21" applyNumberFormat="1" applyFont="1" applyBorder="1" applyAlignment="1">
      <alignment horizontal="right" vertical="center"/>
    </xf>
    <xf numFmtId="170" fontId="8" fillId="0" borderId="0" xfId="13" applyNumberFormat="1" applyFont="1" applyAlignment="1">
      <alignment horizontal="right" vertical="center"/>
    </xf>
    <xf numFmtId="167" fontId="2" fillId="0" borderId="2" xfId="1" applyNumberFormat="1" applyFont="1" applyFill="1" applyBorder="1" applyAlignment="1">
      <alignment vertical="center"/>
    </xf>
    <xf numFmtId="169" fontId="2" fillId="0" borderId="0" xfId="13" applyNumberFormat="1" applyFont="1" applyAlignment="1">
      <alignment vertical="center"/>
    </xf>
    <xf numFmtId="169" fontId="2" fillId="0" borderId="0" xfId="8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65" fontId="11" fillId="0" borderId="0" xfId="20" applyNumberFormat="1" applyFont="1"/>
    <xf numFmtId="165" fontId="11" fillId="0" borderId="0" xfId="20" applyNumberFormat="1" applyFont="1" applyAlignment="1">
      <alignment vertical="center"/>
    </xf>
    <xf numFmtId="0" fontId="11" fillId="0" borderId="0" xfId="20" applyFont="1" applyAlignment="1">
      <alignment vertical="center"/>
    </xf>
    <xf numFmtId="165" fontId="11" fillId="0" borderId="0" xfId="20" applyNumberFormat="1" applyFont="1" applyAlignment="1">
      <alignment horizontal="right" vertical="center"/>
    </xf>
    <xf numFmtId="169" fontId="11" fillId="0" borderId="0" xfId="20" applyNumberFormat="1" applyFont="1" applyAlignment="1">
      <alignment horizontal="right" vertical="center"/>
    </xf>
    <xf numFmtId="169" fontId="11" fillId="0" borderId="0" xfId="20" applyNumberFormat="1" applyFont="1" applyAlignment="1">
      <alignment vertical="center"/>
    </xf>
    <xf numFmtId="0" fontId="10" fillId="0" borderId="0" xfId="20" applyFont="1" applyAlignment="1">
      <alignment vertical="center"/>
    </xf>
    <xf numFmtId="165" fontId="11" fillId="0" borderId="0" xfId="20" applyNumberFormat="1" applyFont="1" applyAlignment="1">
      <alignment horizontal="center" vertical="center"/>
    </xf>
    <xf numFmtId="165" fontId="9" fillId="0" borderId="0" xfId="20" applyNumberFormat="1" applyFont="1" applyAlignment="1">
      <alignment horizontal="center" vertical="center"/>
    </xf>
    <xf numFmtId="165" fontId="4" fillId="0" borderId="0" xfId="20" applyNumberFormat="1" applyFont="1" applyAlignment="1">
      <alignment horizontal="center" vertical="center"/>
    </xf>
    <xf numFmtId="0" fontId="5" fillId="0" borderId="0" xfId="20" applyFont="1" applyAlignment="1">
      <alignment horizontal="center" vertical="center"/>
    </xf>
    <xf numFmtId="169" fontId="8" fillId="0" borderId="0" xfId="13" applyNumberFormat="1" applyFont="1" applyAlignment="1">
      <alignment horizontal="center" vertical="center"/>
    </xf>
    <xf numFmtId="49" fontId="8" fillId="0" borderId="0" xfId="13" applyNumberFormat="1" applyFont="1" applyAlignment="1">
      <alignment horizontal="center" vertical="center"/>
    </xf>
    <xf numFmtId="169" fontId="8" fillId="0" borderId="0" xfId="13" applyNumberFormat="1" applyFont="1" applyAlignment="1">
      <alignment vertical="center"/>
    </xf>
    <xf numFmtId="169" fontId="8" fillId="0" borderId="0" xfId="13" applyNumberFormat="1" applyFont="1" applyAlignment="1">
      <alignment horizontal="right" vertical="center"/>
    </xf>
    <xf numFmtId="169" fontId="2" fillId="0" borderId="0" xfId="20" applyNumberFormat="1" applyFont="1" applyAlignment="1">
      <alignment vertical="center"/>
    </xf>
    <xf numFmtId="169" fontId="2" fillId="0" borderId="5" xfId="13" applyNumberFormat="1" applyFont="1" applyBorder="1" applyAlignment="1">
      <alignment horizontal="center" vertical="center" wrapText="1"/>
    </xf>
    <xf numFmtId="0" fontId="8" fillId="0" borderId="0" xfId="13" applyFont="1" applyAlignment="1">
      <alignment vertical="center"/>
    </xf>
    <xf numFmtId="169" fontId="2" fillId="0" borderId="0" xfId="13" applyNumberFormat="1" applyFont="1" applyAlignment="1">
      <alignment horizontal="right" vertical="center"/>
    </xf>
    <xf numFmtId="43" fontId="2" fillId="0" borderId="0" xfId="13" applyNumberFormat="1" applyFont="1" applyAlignment="1">
      <alignment horizontal="right" vertical="center"/>
    </xf>
    <xf numFmtId="169" fontId="2" fillId="0" borderId="0" xfId="21" applyNumberFormat="1" applyFont="1" applyAlignment="1">
      <alignment vertical="center"/>
    </xf>
    <xf numFmtId="43" fontId="2" fillId="0" borderId="1" xfId="13" applyNumberFormat="1" applyFont="1" applyBorder="1" applyAlignment="1">
      <alignment horizontal="right" vertical="center"/>
    </xf>
    <xf numFmtId="170" fontId="2" fillId="0" borderId="0" xfId="13" applyNumberFormat="1" applyFont="1" applyAlignment="1">
      <alignment horizontal="right" vertical="center"/>
    </xf>
    <xf numFmtId="168" fontId="2" fillId="0" borderId="1" xfId="13" applyNumberFormat="1" applyFont="1" applyBorder="1" applyAlignment="1">
      <alignment horizontal="right" vertical="center"/>
    </xf>
    <xf numFmtId="165" fontId="11" fillId="0" borderId="0" xfId="23" applyNumberFormat="1" applyFont="1" applyAlignment="1">
      <alignment vertical="center"/>
    </xf>
    <xf numFmtId="165" fontId="5" fillId="0" borderId="0" xfId="23" applyNumberFormat="1" applyFont="1" applyAlignment="1">
      <alignment vertical="center"/>
    </xf>
    <xf numFmtId="0" fontId="5" fillId="0" borderId="0" xfId="23" applyFont="1" applyAlignment="1">
      <alignment vertical="center"/>
    </xf>
    <xf numFmtId="165" fontId="5" fillId="0" borderId="0" xfId="23" applyNumberFormat="1" applyFont="1" applyAlignment="1">
      <alignment horizontal="center" vertical="center"/>
    </xf>
    <xf numFmtId="165" fontId="5" fillId="0" borderId="0" xfId="23" applyNumberFormat="1" applyFont="1" applyAlignment="1">
      <alignment horizontal="right" vertical="center"/>
    </xf>
    <xf numFmtId="167" fontId="2" fillId="0" borderId="0" xfId="23" applyNumberFormat="1" applyFont="1" applyAlignment="1">
      <alignment vertical="center"/>
    </xf>
    <xf numFmtId="165" fontId="2" fillId="0" borderId="0" xfId="23" applyNumberFormat="1" applyFont="1" applyAlignment="1">
      <alignment vertical="center"/>
    </xf>
    <xf numFmtId="0" fontId="9" fillId="0" borderId="0" xfId="23" applyFont="1" applyAlignment="1">
      <alignment horizontal="center" vertical="center"/>
    </xf>
    <xf numFmtId="165" fontId="4" fillId="0" borderId="0" xfId="23" applyNumberFormat="1" applyFont="1" applyAlignment="1">
      <alignment horizontal="center" vertical="center"/>
    </xf>
    <xf numFmtId="0" fontId="5" fillId="0" borderId="0" xfId="23" applyFont="1" applyAlignment="1">
      <alignment horizontal="right" vertical="center"/>
    </xf>
    <xf numFmtId="0" fontId="5" fillId="0" borderId="0" xfId="23" applyFont="1" applyAlignment="1">
      <alignment horizontal="center" vertical="center"/>
    </xf>
    <xf numFmtId="49" fontId="5" fillId="0" borderId="1" xfId="23" applyNumberFormat="1" applyFont="1" applyBorder="1" applyAlignment="1">
      <alignment horizontal="center" vertical="center"/>
    </xf>
    <xf numFmtId="165" fontId="16" fillId="0" borderId="0" xfId="23" applyNumberFormat="1" applyFont="1" applyAlignment="1">
      <alignment vertical="center"/>
    </xf>
    <xf numFmtId="49" fontId="4" fillId="0" borderId="0" xfId="23" applyNumberFormat="1" applyFont="1" applyAlignment="1">
      <alignment horizontal="center" vertical="center"/>
    </xf>
    <xf numFmtId="165" fontId="4" fillId="0" borderId="0" xfId="23" applyNumberFormat="1" applyFont="1" applyAlignment="1">
      <alignment vertical="center"/>
    </xf>
    <xf numFmtId="41" fontId="5" fillId="0" borderId="0" xfId="23" applyNumberFormat="1" applyFont="1" applyAlignment="1">
      <alignment horizontal="right" vertical="center"/>
    </xf>
    <xf numFmtId="0" fontId="4" fillId="0" borderId="0" xfId="23" applyFont="1" applyAlignment="1">
      <alignment vertical="center"/>
    </xf>
    <xf numFmtId="164" fontId="5" fillId="0" borderId="0" xfId="1" applyFont="1" applyFill="1" applyBorder="1" applyAlignment="1">
      <alignment horizontal="right" vertical="top"/>
    </xf>
    <xf numFmtId="165" fontId="5" fillId="0" borderId="5" xfId="23" applyNumberFormat="1" applyFont="1" applyBorder="1" applyAlignment="1">
      <alignment horizontal="right" vertical="center"/>
    </xf>
    <xf numFmtId="0" fontId="9" fillId="0" borderId="0" xfId="23" applyFont="1" applyAlignment="1">
      <alignment horizontal="center" vertical="top"/>
    </xf>
    <xf numFmtId="0" fontId="5" fillId="0" borderId="0" xfId="23" applyFont="1" applyAlignment="1">
      <alignment vertical="top"/>
    </xf>
    <xf numFmtId="165" fontId="5" fillId="0" borderId="0" xfId="23" applyNumberFormat="1" applyFont="1" applyAlignment="1">
      <alignment vertical="top"/>
    </xf>
    <xf numFmtId="165" fontId="4" fillId="0" borderId="0" xfId="23" applyNumberFormat="1" applyFont="1" applyAlignment="1">
      <alignment horizontal="center" vertical="top"/>
    </xf>
    <xf numFmtId="0" fontId="5" fillId="0" borderId="0" xfId="23" applyFont="1" applyAlignment="1">
      <alignment horizontal="right" vertical="top"/>
    </xf>
    <xf numFmtId="0" fontId="5" fillId="0" borderId="0" xfId="23" applyFont="1" applyAlignment="1">
      <alignment horizontal="center" vertical="top"/>
    </xf>
    <xf numFmtId="165" fontId="5" fillId="0" borderId="0" xfId="23" applyNumberFormat="1" applyFont="1" applyAlignment="1">
      <alignment horizontal="center" vertical="top"/>
    </xf>
    <xf numFmtId="49" fontId="5" fillId="0" borderId="1" xfId="23" applyNumberFormat="1" applyFont="1" applyBorder="1" applyAlignment="1">
      <alignment horizontal="center" vertical="top"/>
    </xf>
    <xf numFmtId="165" fontId="16" fillId="0" borderId="0" xfId="23" applyNumberFormat="1" applyFont="1" applyAlignment="1">
      <alignment vertical="top"/>
    </xf>
    <xf numFmtId="165" fontId="19" fillId="0" borderId="0" xfId="23" applyNumberFormat="1" applyFont="1" applyAlignment="1">
      <alignment vertical="top"/>
    </xf>
    <xf numFmtId="167" fontId="5" fillId="0" borderId="0" xfId="1" applyNumberFormat="1" applyFont="1" applyFill="1" applyBorder="1" applyAlignment="1">
      <alignment horizontal="right" vertical="top"/>
    </xf>
    <xf numFmtId="165" fontId="5" fillId="0" borderId="0" xfId="23" applyNumberFormat="1" applyFont="1" applyAlignment="1">
      <alignment horizontal="right" vertical="top"/>
    </xf>
    <xf numFmtId="41" fontId="5" fillId="0" borderId="0" xfId="23" applyNumberFormat="1" applyFont="1" applyAlignment="1">
      <alignment horizontal="right" vertical="top"/>
    </xf>
    <xf numFmtId="168" fontId="5" fillId="0" borderId="0" xfId="23" applyNumberFormat="1" applyFont="1" applyAlignment="1">
      <alignment horizontal="right" vertical="top"/>
    </xf>
    <xf numFmtId="41" fontId="5" fillId="0" borderId="1" xfId="23" applyNumberFormat="1" applyFont="1" applyBorder="1" applyAlignment="1">
      <alignment horizontal="right" vertical="top"/>
    </xf>
    <xf numFmtId="165" fontId="4" fillId="0" borderId="0" xfId="23" applyNumberFormat="1" applyFont="1" applyAlignment="1">
      <alignment vertical="top"/>
    </xf>
    <xf numFmtId="165" fontId="5" fillId="0" borderId="1" xfId="23" applyNumberFormat="1" applyFont="1" applyBorder="1" applyAlignment="1">
      <alignment horizontal="right" vertical="top"/>
    </xf>
    <xf numFmtId="167" fontId="5" fillId="0" borderId="1" xfId="1" applyNumberFormat="1" applyFont="1" applyFill="1" applyBorder="1" applyAlignment="1">
      <alignment horizontal="right" vertical="top"/>
    </xf>
    <xf numFmtId="164" fontId="5" fillId="0" borderId="1" xfId="1" applyFont="1" applyFill="1" applyBorder="1" applyAlignment="1">
      <alignment horizontal="right" vertical="top"/>
    </xf>
    <xf numFmtId="41" fontId="5" fillId="0" borderId="1" xfId="1" applyNumberFormat="1" applyFont="1" applyFill="1" applyBorder="1" applyAlignment="1">
      <alignment horizontal="right" vertical="top"/>
    </xf>
    <xf numFmtId="41" fontId="5" fillId="0" borderId="2" xfId="23" applyNumberFormat="1" applyFont="1" applyBorder="1" applyAlignment="1">
      <alignment horizontal="right" vertical="top"/>
    </xf>
    <xf numFmtId="0" fontId="4" fillId="0" borderId="0" xfId="23" applyFont="1" applyAlignment="1">
      <alignment vertical="top"/>
    </xf>
    <xf numFmtId="167" fontId="5" fillId="0" borderId="0" xfId="1" applyNumberFormat="1" applyFont="1" applyFill="1" applyAlignment="1">
      <alignment horizontal="right" vertical="top"/>
    </xf>
    <xf numFmtId="167" fontId="5" fillId="0" borderId="0" xfId="23" applyNumberFormat="1" applyFont="1" applyAlignment="1">
      <alignment horizontal="right" vertical="center"/>
    </xf>
    <xf numFmtId="167" fontId="10" fillId="0" borderId="1" xfId="1" applyNumberFormat="1" applyFont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14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64" fontId="5" fillId="0" borderId="1" xfId="1" applyFont="1" applyBorder="1" applyAlignment="1">
      <alignment horizontal="right" vertical="center"/>
    </xf>
    <xf numFmtId="164" fontId="5" fillId="0" borderId="0" xfId="1" applyFont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167" fontId="5" fillId="0" borderId="0" xfId="1" applyNumberFormat="1" applyFont="1" applyAlignment="1">
      <alignment horizontal="right" vertical="center"/>
    </xf>
    <xf numFmtId="167" fontId="5" fillId="0" borderId="0" xfId="1" applyNumberFormat="1" applyFont="1" applyAlignment="1">
      <alignment horizontal="right" vertical="top"/>
    </xf>
    <xf numFmtId="167" fontId="5" fillId="0" borderId="1" xfId="1" applyNumberFormat="1" applyFont="1" applyBorder="1" applyAlignment="1">
      <alignment horizontal="right" vertical="top"/>
    </xf>
    <xf numFmtId="43" fontId="5" fillId="0" borderId="0" xfId="0" applyNumberFormat="1" applyFont="1" applyBorder="1" applyAlignment="1">
      <alignment horizontal="right" vertical="center"/>
    </xf>
    <xf numFmtId="167" fontId="5" fillId="0" borderId="5" xfId="1" applyNumberFormat="1" applyFont="1" applyBorder="1" applyAlignment="1">
      <alignment horizontal="right" vertical="center"/>
    </xf>
    <xf numFmtId="172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2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169" fontId="8" fillId="0" borderId="0" xfId="13" applyNumberFormat="1" applyFont="1" applyAlignment="1">
      <alignment horizontal="center" vertical="center"/>
    </xf>
    <xf numFmtId="0" fontId="5" fillId="0" borderId="0" xfId="20" applyFont="1" applyAlignment="1">
      <alignment horizontal="center" vertical="center"/>
    </xf>
    <xf numFmtId="169" fontId="2" fillId="0" borderId="5" xfId="13" applyNumberFormat="1" applyFont="1" applyBorder="1" applyAlignment="1">
      <alignment horizontal="center" vertical="center"/>
    </xf>
    <xf numFmtId="0" fontId="2" fillId="0" borderId="0" xfId="13" applyFont="1" applyAlignment="1">
      <alignment horizontal="center" vertical="center"/>
    </xf>
    <xf numFmtId="0" fontId="9" fillId="0" borderId="0" xfId="20" applyFont="1" applyAlignment="1">
      <alignment horizontal="center" vertical="center"/>
    </xf>
    <xf numFmtId="165" fontId="9" fillId="0" borderId="0" xfId="20" applyNumberFormat="1" applyFont="1" applyAlignment="1">
      <alignment horizontal="center" vertical="center"/>
    </xf>
    <xf numFmtId="0" fontId="11" fillId="0" borderId="0" xfId="20" quotePrefix="1" applyFont="1" applyAlignment="1">
      <alignment horizontal="center" vertical="center"/>
    </xf>
    <xf numFmtId="0" fontId="11" fillId="0" borderId="0" xfId="20" applyFont="1" applyAlignment="1">
      <alignment horizontal="center" vertical="center"/>
    </xf>
    <xf numFmtId="165" fontId="2" fillId="0" borderId="1" xfId="20" applyNumberFormat="1" applyFont="1" applyBorder="1" applyAlignment="1">
      <alignment horizontal="right" vertical="center"/>
    </xf>
    <xf numFmtId="165" fontId="5" fillId="0" borderId="1" xfId="23" applyNumberFormat="1" applyFont="1" applyBorder="1" applyAlignment="1">
      <alignment horizontal="center" vertical="top"/>
    </xf>
    <xf numFmtId="0" fontId="11" fillId="0" borderId="0" xfId="23" quotePrefix="1" applyFont="1" applyAlignment="1">
      <alignment horizontal="center" vertical="center"/>
    </xf>
    <xf numFmtId="0" fontId="11" fillId="0" borderId="0" xfId="23" applyFont="1" applyAlignment="1">
      <alignment horizontal="center" vertical="center"/>
    </xf>
    <xf numFmtId="0" fontId="9" fillId="0" borderId="0" xfId="23" applyFont="1" applyAlignment="1">
      <alignment horizontal="center" vertical="center"/>
    </xf>
    <xf numFmtId="0" fontId="5" fillId="0" borderId="1" xfId="23" applyFont="1" applyBorder="1" applyAlignment="1">
      <alignment horizontal="right" vertical="center"/>
    </xf>
    <xf numFmtId="165" fontId="5" fillId="0" borderId="5" xfId="23" applyNumberFormat="1" applyFont="1" applyBorder="1" applyAlignment="1">
      <alignment horizontal="center" vertical="center"/>
    </xf>
    <xf numFmtId="0" fontId="5" fillId="0" borderId="1" xfId="23" applyFont="1" applyBorder="1" applyAlignment="1">
      <alignment horizontal="right" vertical="top"/>
    </xf>
  </cellXfs>
  <cellStyles count="24">
    <cellStyle name="Comma 2" xfId="2" xr:uid="{00000000-0005-0000-0000-000001000000}"/>
    <cellStyle name="Comma 2 2" xfId="22" xr:uid="{DEDF228C-9EEA-4FB8-8090-BB892191D07B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" xfId="17" xr:uid="{00000000-0005-0000-0000-000006000000}"/>
    <cellStyle name="Comma 4 2" xfId="18" xr:uid="{00000000-0005-0000-0000-000007000000}"/>
    <cellStyle name="Comma 94" xfId="7" xr:uid="{00000000-0005-0000-0000-000008000000}"/>
    <cellStyle name="Comma_T-59-Q1 2" xfId="8" xr:uid="{00000000-0005-0000-0000-000009000000}"/>
    <cellStyle name="Normal 110" xfId="9" xr:uid="{00000000-0005-0000-0000-00000B000000}"/>
    <cellStyle name="Normal 111" xfId="10" xr:uid="{00000000-0005-0000-0000-00000C000000}"/>
    <cellStyle name="Normal 111 2" xfId="20" xr:uid="{6CF56B5B-2724-4ED4-9153-E66351B5E49A}"/>
    <cellStyle name="Normal 2" xfId="11" xr:uid="{00000000-0005-0000-0000-00000D000000}"/>
    <cellStyle name="Normal 2 2" xfId="21" xr:uid="{22E89F14-BB06-43E1-A4F3-3D3B2A14FD78}"/>
    <cellStyle name="Normal 30" xfId="12" xr:uid="{00000000-0005-0000-0000-00000E000000}"/>
    <cellStyle name="Normal 30 2" xfId="19" xr:uid="{16B05845-B329-46F8-A159-180893E3631B}"/>
    <cellStyle name="Normal_T-59-Q1" xfId="13" xr:uid="{00000000-0005-0000-0000-00000F000000}"/>
    <cellStyle name="Normal_T-87-Q3" xfId="14" xr:uid="{00000000-0005-0000-0000-000010000000}"/>
    <cellStyle name="Percent 2" xfId="15" xr:uid="{00000000-0005-0000-0000-000011000000}"/>
    <cellStyle name="Percent 3" xfId="16" xr:uid="{00000000-0005-0000-0000-000012000000}"/>
    <cellStyle name="จุลภาค" xfId="1" builtinId="3"/>
    <cellStyle name="ปกติ" xfId="0" builtinId="0"/>
    <cellStyle name="ปกติ 2" xfId="23" xr:uid="{E982F71E-86D7-44AA-88B5-7A9CAB51A8BA}"/>
  </cellStyles>
  <dxfs count="0"/>
  <tableStyles count="0" defaultTableStyle="TableStyleMedium9" defaultPivotStyle="PivotStyleLight16"/>
  <colors>
    <mruColors>
      <color rgb="FFFDEED1"/>
      <color rgb="FFEAF9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Documents%20and%20Settings/user/Local%20Settings/Temporary%20Internet%20Files/OLK1C8/Fomular%20Batch%20Mixing%20&amp;%20Molten%20Glass%20Plant%20AB&amp;C.xls?F936FB1C" TargetMode="External"/><Relationship Id="rId1" Type="http://schemas.openxmlformats.org/officeDocument/2006/relationships/externalLinkPath" Target="file:///\\F936FB1C\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Users/surachet/AppData/Local/Microsoft/Windows/Temporary%20Internet%20Files/Content.Outlook/B1MKM9VS/Final_BudgetingTemplate_2014_Finance%20%20Corp%20Plan%20(3).xlsx?26CF4129" TargetMode="External"/><Relationship Id="rId1" Type="http://schemas.openxmlformats.org/officeDocument/2006/relationships/externalLinkPath" Target="file:///\\26CF4129\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piyanuch\Documents\OceanGlass%20PCL\2014\Auditor%20(external)_2014\YE'2013\Users\surachet\AppData\Local\Microsoft\Windows\Temporary%20Internet%20Files\Content.Outlook\B1MKM9VS\Final_BudgetingTemplate_2014_Finance%20%20Corp%20Plan%20(3).xlsx?3794964E" TargetMode="External"/><Relationship Id="rId1" Type="http://schemas.openxmlformats.org/officeDocument/2006/relationships/externalLinkPath" Target="file:///\\3794964E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1_Q3'06/data17%20-%20&#3617;&#3640;&#3585;/Q3/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d/OCEAN%20GLASS/WP-Ple/OCG/WP_12.31.08/Ocean_Q1'08/D1_Q3'06/D1_Q3'06/cash%20company/BKK/Diana_Group/DIANA_Q2'06/NFC/Documents%20and%20Settings/Administrator/Desktop/data17%20-%20&#3617;&#3640;&#3585;/Q3/working%20paper%20cash%20flow%20PP?656F88DC" TargetMode="External"/><Relationship Id="rId1" Type="http://schemas.openxmlformats.org/officeDocument/2006/relationships/externalLinkPath" Target="file:///\\656F88DC\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all/job/Oceanglass/2010/OCE_WP_03.31.09/Detail/P'Dang/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  <sheetName val="Recovered_Sheet1"/>
      <sheetName val="TRIAL Balance"/>
      <sheetName val="TRIAL Balance &amp; %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S2">
            <v>1.7318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">
          <cell r="F6">
            <v>0.05</v>
          </cell>
        </row>
      </sheetData>
      <sheetData sheetId="25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DEED1"/>
  </sheetPr>
  <dimension ref="A1:P114"/>
  <sheetViews>
    <sheetView view="pageBreakPreview" zoomScale="160" zoomScaleNormal="100" zoomScaleSheetLayoutView="160" workbookViewId="0">
      <selection activeCell="L101" sqref="L101"/>
    </sheetView>
  </sheetViews>
  <sheetFormatPr defaultColWidth="9.140625" defaultRowHeight="20.100000000000001" customHeight="1" x14ac:dyDescent="0.5"/>
  <cols>
    <col min="1" max="4" width="1.28515625" style="19" customWidth="1"/>
    <col min="5" max="5" width="28.140625" style="19" customWidth="1"/>
    <col min="6" max="6" width="8.140625" style="45" customWidth="1"/>
    <col min="7" max="7" width="0.7109375" style="46" customWidth="1"/>
    <col min="8" max="8" width="11.28515625" style="46" customWidth="1"/>
    <col min="9" max="9" width="0.7109375" style="46" customWidth="1"/>
    <col min="10" max="10" width="11.5703125" style="46" customWidth="1"/>
    <col min="11" max="11" width="0.7109375" style="46" customWidth="1"/>
    <col min="12" max="12" width="11.5703125" style="46" customWidth="1"/>
    <col min="13" max="13" width="0.7109375" style="46" customWidth="1"/>
    <col min="14" max="14" width="12.42578125" style="19" customWidth="1"/>
    <col min="15" max="16384" width="9.140625" style="19"/>
  </cols>
  <sheetData>
    <row r="1" spans="1:14" s="1" customFormat="1" ht="25.5" customHeight="1" x14ac:dyDescent="0.5">
      <c r="A1" s="7"/>
      <c r="B1" s="3"/>
      <c r="D1" s="3"/>
      <c r="F1" s="4"/>
      <c r="G1" s="2"/>
      <c r="H1" s="2"/>
      <c r="I1" s="2"/>
      <c r="J1" s="2"/>
      <c r="K1" s="2"/>
      <c r="L1" s="10"/>
      <c r="M1" s="11"/>
      <c r="N1" s="16" t="s">
        <v>68</v>
      </c>
    </row>
    <row r="2" spans="1:14" s="1" customFormat="1" ht="25.5" customHeight="1" x14ac:dyDescent="0.5">
      <c r="A2" s="7"/>
      <c r="B2" s="3"/>
      <c r="D2" s="3"/>
      <c r="F2" s="4"/>
      <c r="G2" s="2"/>
      <c r="H2" s="2"/>
      <c r="I2" s="2"/>
      <c r="J2" s="2"/>
      <c r="K2" s="2"/>
      <c r="L2" s="10"/>
      <c r="M2" s="11"/>
      <c r="N2" s="12" t="s">
        <v>69</v>
      </c>
    </row>
    <row r="3" spans="1:14" ht="24" customHeight="1" x14ac:dyDescent="0.5">
      <c r="A3" s="214" t="s">
        <v>150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</row>
    <row r="4" spans="1:14" ht="24" customHeight="1" x14ac:dyDescent="0.5">
      <c r="A4" s="210" t="s">
        <v>50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</row>
    <row r="5" spans="1:14" ht="24" customHeight="1" x14ac:dyDescent="0.5">
      <c r="A5" s="210" t="s">
        <v>86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ht="24" customHeight="1" x14ac:dyDescent="0.5">
      <c r="A6" s="210" t="s">
        <v>161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</row>
    <row r="7" spans="1:14" ht="18" customHeight="1" x14ac:dyDescent="0.5">
      <c r="F7" s="19"/>
      <c r="G7" s="19"/>
      <c r="H7" s="19"/>
      <c r="I7" s="19"/>
      <c r="J7" s="19"/>
      <c r="K7" s="19"/>
      <c r="L7" s="19"/>
      <c r="M7" s="19"/>
    </row>
    <row r="8" spans="1:14" ht="20.100000000000001" customHeight="1" x14ac:dyDescent="0.5">
      <c r="A8" s="20"/>
      <c r="B8" s="20"/>
      <c r="C8" s="20"/>
      <c r="D8" s="20"/>
      <c r="E8" s="20"/>
      <c r="F8" s="20"/>
      <c r="G8" s="20"/>
      <c r="H8" s="212" t="s">
        <v>73</v>
      </c>
      <c r="I8" s="212"/>
      <c r="J8" s="212"/>
      <c r="K8" s="212"/>
      <c r="L8" s="212"/>
      <c r="M8" s="212"/>
      <c r="N8" s="212"/>
    </row>
    <row r="9" spans="1:14" ht="20.100000000000001" customHeight="1" x14ac:dyDescent="0.5">
      <c r="A9" s="21"/>
      <c r="B9" s="21"/>
      <c r="C9" s="22"/>
      <c r="D9" s="21"/>
      <c r="E9" s="22"/>
      <c r="F9" s="23"/>
      <c r="G9" s="24"/>
      <c r="H9" s="211" t="s">
        <v>45</v>
      </c>
      <c r="I9" s="211"/>
      <c r="J9" s="211"/>
      <c r="K9" s="25"/>
      <c r="L9" s="211" t="s">
        <v>46</v>
      </c>
      <c r="M9" s="211"/>
      <c r="N9" s="211"/>
    </row>
    <row r="10" spans="1:14" ht="20.100000000000001" customHeight="1" x14ac:dyDescent="0.5">
      <c r="A10" s="21"/>
      <c r="B10" s="21"/>
      <c r="C10" s="22"/>
      <c r="D10" s="21"/>
      <c r="F10" s="26" t="s">
        <v>0</v>
      </c>
      <c r="G10" s="24"/>
      <c r="H10" s="52" t="s">
        <v>162</v>
      </c>
      <c r="I10" s="53"/>
      <c r="J10" s="52" t="s">
        <v>151</v>
      </c>
      <c r="K10" s="54"/>
      <c r="L10" s="52" t="s">
        <v>162</v>
      </c>
      <c r="M10" s="53"/>
      <c r="N10" s="52" t="s">
        <v>151</v>
      </c>
    </row>
    <row r="11" spans="1:14" ht="20.100000000000001" customHeight="1" x14ac:dyDescent="0.5">
      <c r="A11" s="42"/>
      <c r="B11" s="42"/>
      <c r="C11" s="22"/>
      <c r="D11" s="42"/>
      <c r="F11" s="26"/>
      <c r="G11" s="24"/>
      <c r="H11" s="55" t="s">
        <v>163</v>
      </c>
      <c r="I11" s="53"/>
      <c r="J11" s="55" t="s">
        <v>152</v>
      </c>
      <c r="K11" s="53"/>
      <c r="L11" s="55" t="s">
        <v>163</v>
      </c>
      <c r="M11" s="53"/>
      <c r="N11" s="55" t="s">
        <v>152</v>
      </c>
    </row>
    <row r="12" spans="1:14" ht="20.100000000000001" customHeight="1" x14ac:dyDescent="0.5">
      <c r="A12" s="21"/>
      <c r="B12" s="21"/>
      <c r="C12" s="22"/>
      <c r="D12" s="21"/>
      <c r="E12" s="20" t="s">
        <v>87</v>
      </c>
      <c r="F12" s="26"/>
      <c r="G12" s="24"/>
      <c r="H12" s="27"/>
      <c r="I12" s="26"/>
      <c r="J12" s="27"/>
      <c r="K12" s="26"/>
      <c r="L12" s="27"/>
      <c r="M12" s="26"/>
      <c r="N12" s="27"/>
    </row>
    <row r="13" spans="1:14" ht="20.100000000000001" customHeight="1" x14ac:dyDescent="0.5">
      <c r="A13" s="216" t="s">
        <v>88</v>
      </c>
      <c r="B13" s="216"/>
      <c r="C13" s="216"/>
      <c r="D13" s="216"/>
      <c r="E13" s="216"/>
      <c r="F13" s="28"/>
      <c r="G13" s="28"/>
      <c r="H13" s="28"/>
      <c r="I13" s="28"/>
      <c r="J13" s="28"/>
      <c r="K13" s="29"/>
      <c r="L13" s="29"/>
      <c r="M13" s="29"/>
      <c r="N13" s="29"/>
    </row>
    <row r="14" spans="1:14" ht="20.100000000000001" customHeight="1" x14ac:dyDescent="0.5">
      <c r="A14" s="22"/>
      <c r="B14" s="21" t="s">
        <v>89</v>
      </c>
      <c r="C14" s="30"/>
      <c r="D14" s="30"/>
      <c r="E14" s="30"/>
      <c r="F14" s="26"/>
      <c r="G14" s="24"/>
      <c r="H14" s="31">
        <v>75078</v>
      </c>
      <c r="I14" s="31"/>
      <c r="J14" s="31">
        <v>102676</v>
      </c>
      <c r="K14" s="31"/>
      <c r="L14" s="31">
        <v>59441</v>
      </c>
      <c r="M14" s="31"/>
      <c r="N14" s="31">
        <v>88469</v>
      </c>
    </row>
    <row r="15" spans="1:14" ht="20.100000000000001" customHeight="1" x14ac:dyDescent="0.5">
      <c r="A15" s="22"/>
      <c r="B15" s="21" t="s">
        <v>24</v>
      </c>
      <c r="C15" s="30"/>
      <c r="D15" s="30"/>
      <c r="E15" s="30"/>
      <c r="F15" s="26" t="s">
        <v>158</v>
      </c>
      <c r="G15" s="24"/>
      <c r="H15" s="31">
        <v>110777</v>
      </c>
      <c r="I15" s="31"/>
      <c r="J15" s="31">
        <v>155949</v>
      </c>
      <c r="K15" s="31"/>
      <c r="L15" s="31">
        <v>110643</v>
      </c>
      <c r="M15" s="31"/>
      <c r="N15" s="31">
        <v>156048</v>
      </c>
    </row>
    <row r="16" spans="1:14" ht="20.100000000000001" customHeight="1" x14ac:dyDescent="0.5">
      <c r="A16" s="22"/>
      <c r="B16" s="21" t="s">
        <v>90</v>
      </c>
      <c r="C16" s="30"/>
      <c r="D16" s="30"/>
      <c r="E16" s="30"/>
      <c r="F16" s="25">
        <v>5</v>
      </c>
      <c r="G16" s="24"/>
      <c r="H16" s="31">
        <v>0</v>
      </c>
      <c r="I16" s="31"/>
      <c r="J16" s="31">
        <v>0</v>
      </c>
      <c r="K16" s="31"/>
      <c r="L16" s="31">
        <v>3500</v>
      </c>
      <c r="M16" s="31"/>
      <c r="N16" s="31">
        <v>3500</v>
      </c>
    </row>
    <row r="17" spans="1:14" ht="20.100000000000001" customHeight="1" x14ac:dyDescent="0.5">
      <c r="A17" s="22"/>
      <c r="B17" s="21" t="s">
        <v>40</v>
      </c>
      <c r="C17" s="30"/>
      <c r="D17" s="30"/>
      <c r="E17" s="30"/>
      <c r="F17" s="26">
        <v>7</v>
      </c>
      <c r="G17" s="24"/>
      <c r="H17" s="31">
        <v>912811</v>
      </c>
      <c r="I17" s="31"/>
      <c r="J17" s="31">
        <v>911420</v>
      </c>
      <c r="K17" s="31"/>
      <c r="L17" s="31">
        <v>912753</v>
      </c>
      <c r="M17" s="31"/>
      <c r="N17" s="31">
        <v>911366</v>
      </c>
    </row>
    <row r="18" spans="1:14" ht="20.100000000000001" customHeight="1" x14ac:dyDescent="0.5">
      <c r="A18" s="22"/>
      <c r="B18" s="21" t="s">
        <v>33</v>
      </c>
      <c r="C18" s="30"/>
      <c r="D18" s="30"/>
      <c r="E18" s="30"/>
      <c r="F18" s="26"/>
      <c r="G18" s="24"/>
      <c r="H18" s="31">
        <v>18034</v>
      </c>
      <c r="I18" s="31"/>
      <c r="J18" s="31">
        <v>16564</v>
      </c>
      <c r="K18" s="31"/>
      <c r="L18" s="31">
        <v>18034</v>
      </c>
      <c r="M18" s="31"/>
      <c r="N18" s="31">
        <v>16564</v>
      </c>
    </row>
    <row r="19" spans="1:14" ht="20.100000000000001" customHeight="1" x14ac:dyDescent="0.5">
      <c r="A19" s="22"/>
      <c r="B19" s="21" t="s">
        <v>1</v>
      </c>
      <c r="C19" s="22"/>
      <c r="D19" s="21"/>
      <c r="E19" s="22"/>
      <c r="F19" s="26"/>
      <c r="G19" s="24"/>
      <c r="H19" s="32">
        <v>5946</v>
      </c>
      <c r="I19" s="31"/>
      <c r="J19" s="32">
        <v>5194</v>
      </c>
      <c r="K19" s="31"/>
      <c r="L19" s="32">
        <v>4587</v>
      </c>
      <c r="M19" s="31"/>
      <c r="N19" s="32">
        <v>3685</v>
      </c>
    </row>
    <row r="20" spans="1:14" s="22" customFormat="1" ht="9.9499999999999993" customHeight="1" x14ac:dyDescent="0.5">
      <c r="A20" s="25"/>
      <c r="B20" s="25"/>
      <c r="C20" s="25"/>
      <c r="D20" s="25"/>
      <c r="E20" s="25"/>
      <c r="F20" s="20"/>
      <c r="G20" s="20"/>
      <c r="H20" s="31"/>
      <c r="I20" s="31"/>
      <c r="J20" s="31"/>
      <c r="K20" s="31"/>
      <c r="L20" s="31"/>
      <c r="M20" s="31"/>
      <c r="N20" s="31"/>
    </row>
    <row r="21" spans="1:14" ht="20.100000000000001" customHeight="1" x14ac:dyDescent="0.5">
      <c r="A21" s="21" t="s">
        <v>91</v>
      </c>
      <c r="B21" s="28"/>
      <c r="C21" s="22"/>
      <c r="D21" s="21"/>
      <c r="E21" s="22"/>
      <c r="F21" s="26"/>
      <c r="G21" s="24"/>
      <c r="H21" s="32">
        <f>SUM(H14:H19)</f>
        <v>1122646</v>
      </c>
      <c r="I21" s="31"/>
      <c r="J21" s="32">
        <f>SUM(J14:J19)</f>
        <v>1191803</v>
      </c>
      <c r="K21" s="31"/>
      <c r="L21" s="32">
        <f>SUM(L14:L19)</f>
        <v>1108958</v>
      </c>
      <c r="M21" s="31"/>
      <c r="N21" s="32">
        <f>SUM(N14:N19)</f>
        <v>1179632</v>
      </c>
    </row>
    <row r="22" spans="1:14" ht="20.100000000000001" customHeight="1" x14ac:dyDescent="0.5">
      <c r="A22" s="21"/>
      <c r="B22" s="28"/>
      <c r="C22" s="22"/>
      <c r="D22" s="21"/>
      <c r="E22" s="22"/>
      <c r="F22" s="26"/>
      <c r="G22" s="24"/>
      <c r="H22" s="29"/>
      <c r="I22" s="29"/>
      <c r="J22" s="29"/>
      <c r="K22" s="29"/>
      <c r="L22" s="29"/>
      <c r="M22" s="29"/>
      <c r="N22" s="29"/>
    </row>
    <row r="23" spans="1:14" ht="20.100000000000001" customHeight="1" x14ac:dyDescent="0.5">
      <c r="A23" s="216" t="s">
        <v>92</v>
      </c>
      <c r="B23" s="216"/>
      <c r="C23" s="216"/>
      <c r="D23" s="216"/>
      <c r="E23" s="216"/>
      <c r="F23" s="26"/>
      <c r="G23" s="24"/>
      <c r="H23" s="29"/>
      <c r="I23" s="29"/>
      <c r="J23" s="29"/>
      <c r="K23" s="29"/>
      <c r="L23" s="29"/>
      <c r="M23" s="29"/>
      <c r="N23" s="29"/>
    </row>
    <row r="24" spans="1:14" ht="20.100000000000001" customHeight="1" x14ac:dyDescent="0.5">
      <c r="A24" s="22"/>
      <c r="B24" s="21" t="s">
        <v>93</v>
      </c>
      <c r="C24" s="21"/>
      <c r="D24" s="21"/>
      <c r="E24" s="22"/>
      <c r="F24" s="26">
        <v>8</v>
      </c>
      <c r="G24" s="24"/>
      <c r="H24" s="31">
        <v>0</v>
      </c>
      <c r="I24" s="31"/>
      <c r="J24" s="31">
        <v>0</v>
      </c>
      <c r="K24" s="31"/>
      <c r="L24" s="31">
        <v>6000</v>
      </c>
      <c r="M24" s="31"/>
      <c r="N24" s="31">
        <v>6000</v>
      </c>
    </row>
    <row r="25" spans="1:14" ht="20.100000000000001" customHeight="1" x14ac:dyDescent="0.5">
      <c r="A25" s="22"/>
      <c r="B25" s="21" t="s">
        <v>94</v>
      </c>
      <c r="C25" s="21"/>
      <c r="D25" s="21"/>
      <c r="E25" s="22"/>
      <c r="F25" s="26">
        <v>9</v>
      </c>
      <c r="G25" s="24"/>
      <c r="H25" s="31">
        <v>2177296</v>
      </c>
      <c r="I25" s="31"/>
      <c r="J25" s="31">
        <v>2196414</v>
      </c>
      <c r="K25" s="31"/>
      <c r="L25" s="31">
        <v>2177278</v>
      </c>
      <c r="M25" s="31"/>
      <c r="N25" s="31">
        <v>2196391</v>
      </c>
    </row>
    <row r="26" spans="1:14" ht="20.100000000000001" customHeight="1" x14ac:dyDescent="0.5">
      <c r="A26" s="22"/>
      <c r="B26" s="21" t="s">
        <v>134</v>
      </c>
      <c r="C26" s="21"/>
      <c r="D26" s="21"/>
      <c r="E26" s="22"/>
      <c r="F26" s="26">
        <v>10</v>
      </c>
      <c r="G26" s="24"/>
      <c r="H26" s="31">
        <v>31922</v>
      </c>
      <c r="I26" s="31"/>
      <c r="J26" s="31">
        <v>38859</v>
      </c>
      <c r="K26" s="31"/>
      <c r="L26" s="31">
        <v>31922</v>
      </c>
      <c r="M26" s="31"/>
      <c r="N26" s="31">
        <v>38859</v>
      </c>
    </row>
    <row r="27" spans="1:14" ht="20.100000000000001" customHeight="1" x14ac:dyDescent="0.5">
      <c r="A27" s="22"/>
      <c r="B27" s="21" t="s">
        <v>95</v>
      </c>
      <c r="C27" s="21"/>
      <c r="D27" s="21"/>
      <c r="E27" s="22"/>
      <c r="F27" s="26">
        <v>11</v>
      </c>
      <c r="G27" s="24"/>
      <c r="H27" s="31">
        <v>9875</v>
      </c>
      <c r="I27" s="31"/>
      <c r="J27" s="31">
        <v>10998</v>
      </c>
      <c r="K27" s="31"/>
      <c r="L27" s="31">
        <v>15127</v>
      </c>
      <c r="M27" s="31"/>
      <c r="N27" s="31">
        <v>16944</v>
      </c>
    </row>
    <row r="28" spans="1:14" ht="20.100000000000001" customHeight="1" x14ac:dyDescent="0.5">
      <c r="A28" s="22"/>
      <c r="B28" s="21" t="s">
        <v>96</v>
      </c>
      <c r="C28" s="21"/>
      <c r="D28" s="21"/>
      <c r="E28" s="22"/>
      <c r="F28" s="26">
        <v>14</v>
      </c>
      <c r="G28" s="24"/>
      <c r="H28" s="31">
        <v>13</v>
      </c>
      <c r="I28" s="31"/>
      <c r="J28" s="31">
        <v>13</v>
      </c>
      <c r="K28" s="31"/>
      <c r="L28" s="31">
        <v>0</v>
      </c>
      <c r="M28" s="31"/>
      <c r="N28" s="31">
        <v>0</v>
      </c>
    </row>
    <row r="29" spans="1:14" ht="20.100000000000001" customHeight="1" x14ac:dyDescent="0.5">
      <c r="A29" s="22"/>
      <c r="B29" s="21" t="s">
        <v>16</v>
      </c>
      <c r="C29" s="21"/>
      <c r="D29" s="21"/>
      <c r="E29" s="22"/>
      <c r="F29" s="33"/>
      <c r="G29" s="24"/>
      <c r="H29" s="32">
        <v>1261</v>
      </c>
      <c r="I29" s="31"/>
      <c r="J29" s="32">
        <v>1669</v>
      </c>
      <c r="K29" s="31"/>
      <c r="L29" s="32">
        <v>367</v>
      </c>
      <c r="M29" s="31"/>
      <c r="N29" s="32">
        <v>824</v>
      </c>
    </row>
    <row r="30" spans="1:14" s="22" customFormat="1" ht="9.9499999999999993" customHeight="1" x14ac:dyDescent="0.5">
      <c r="A30" s="25"/>
      <c r="B30" s="25"/>
      <c r="C30" s="25"/>
      <c r="D30" s="25"/>
      <c r="E30" s="25"/>
      <c r="F30" s="20"/>
      <c r="G30" s="20"/>
      <c r="H30" s="31"/>
      <c r="I30" s="31"/>
      <c r="J30" s="31"/>
      <c r="K30" s="31"/>
      <c r="L30" s="31"/>
      <c r="M30" s="31"/>
      <c r="N30" s="31"/>
    </row>
    <row r="31" spans="1:14" ht="20.100000000000001" customHeight="1" x14ac:dyDescent="0.5">
      <c r="A31" s="21" t="s">
        <v>97</v>
      </c>
      <c r="B31" s="28"/>
      <c r="C31" s="22"/>
      <c r="D31" s="21"/>
      <c r="E31" s="22"/>
      <c r="F31" s="26"/>
      <c r="G31" s="24"/>
      <c r="H31" s="32">
        <f>SUM(H24:H30)</f>
        <v>2220367</v>
      </c>
      <c r="I31" s="31"/>
      <c r="J31" s="32">
        <f>SUM(J24:J30)</f>
        <v>2247953</v>
      </c>
      <c r="K31" s="31"/>
      <c r="L31" s="32">
        <f>SUM(L24:L30)</f>
        <v>2230694</v>
      </c>
      <c r="M31" s="31"/>
      <c r="N31" s="32">
        <f>SUM(N24:N30)</f>
        <v>2259018</v>
      </c>
    </row>
    <row r="32" spans="1:14" s="22" customFormat="1" ht="9.9499999999999993" customHeight="1" x14ac:dyDescent="0.5">
      <c r="A32" s="25"/>
      <c r="B32" s="25"/>
      <c r="C32" s="25"/>
      <c r="D32" s="25"/>
      <c r="E32" s="25"/>
      <c r="F32" s="20"/>
      <c r="G32" s="20"/>
      <c r="H32" s="31"/>
      <c r="I32" s="31"/>
      <c r="J32" s="31"/>
      <c r="K32" s="31"/>
      <c r="L32" s="31"/>
      <c r="M32" s="31"/>
      <c r="N32" s="31"/>
    </row>
    <row r="33" spans="1:14" ht="20.100000000000001" customHeight="1" thickBot="1" x14ac:dyDescent="0.55000000000000004">
      <c r="A33" s="21" t="s">
        <v>98</v>
      </c>
      <c r="B33" s="28"/>
      <c r="C33" s="22"/>
      <c r="D33" s="21"/>
      <c r="E33" s="22"/>
      <c r="F33" s="26"/>
      <c r="G33" s="24"/>
      <c r="H33" s="34">
        <f>+H31+H21</f>
        <v>3343013</v>
      </c>
      <c r="I33" s="31"/>
      <c r="J33" s="34">
        <f>+J31+J21</f>
        <v>3439756</v>
      </c>
      <c r="K33" s="31"/>
      <c r="L33" s="34">
        <f>+L31+L21</f>
        <v>3339652</v>
      </c>
      <c r="M33" s="31"/>
      <c r="N33" s="34">
        <f>+N31+N21</f>
        <v>3438650</v>
      </c>
    </row>
    <row r="34" spans="1:14" ht="20.100000000000001" customHeight="1" thickTop="1" x14ac:dyDescent="0.5">
      <c r="A34" s="35"/>
      <c r="B34" s="35"/>
      <c r="D34" s="36"/>
      <c r="F34" s="37"/>
      <c r="G34" s="38"/>
      <c r="H34" s="38"/>
      <c r="I34" s="38"/>
      <c r="J34" s="38"/>
      <c r="K34" s="38"/>
      <c r="L34" s="38"/>
      <c r="M34" s="38"/>
      <c r="N34" s="38"/>
    </row>
    <row r="35" spans="1:14" ht="18.95" customHeight="1" x14ac:dyDescent="0.5">
      <c r="A35" s="35"/>
      <c r="B35" s="35"/>
      <c r="D35" s="36"/>
      <c r="F35" s="37"/>
      <c r="G35" s="38"/>
      <c r="H35" s="38"/>
      <c r="I35" s="38"/>
      <c r="J35" s="38"/>
      <c r="K35" s="38"/>
      <c r="L35" s="38"/>
      <c r="M35" s="38"/>
      <c r="N35" s="38"/>
    </row>
    <row r="36" spans="1:14" s="39" customFormat="1" ht="18.95" customHeight="1" x14ac:dyDescent="0.5">
      <c r="A36" s="217" t="s">
        <v>135</v>
      </c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</row>
    <row r="37" spans="1:14" s="39" customFormat="1" ht="15.75" customHeight="1" x14ac:dyDescent="0.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s="1" customFormat="1" ht="25.5" customHeight="1" x14ac:dyDescent="0.5">
      <c r="A38" s="7"/>
      <c r="B38" s="3"/>
      <c r="D38" s="3"/>
      <c r="F38" s="4"/>
      <c r="G38" s="2"/>
      <c r="H38" s="2"/>
      <c r="I38" s="2"/>
      <c r="J38" s="2"/>
      <c r="K38" s="2"/>
      <c r="L38" s="10"/>
      <c r="M38" s="11"/>
      <c r="N38" s="16" t="s">
        <v>68</v>
      </c>
    </row>
    <row r="39" spans="1:14" s="1" customFormat="1" ht="25.5" customHeight="1" x14ac:dyDescent="0.5">
      <c r="A39" s="7"/>
      <c r="B39" s="3"/>
      <c r="D39" s="3"/>
      <c r="F39" s="4"/>
      <c r="G39" s="2"/>
      <c r="H39" s="2"/>
      <c r="I39" s="2"/>
      <c r="J39" s="2"/>
      <c r="K39" s="2"/>
      <c r="L39" s="10"/>
      <c r="M39" s="11"/>
      <c r="N39" s="12" t="s">
        <v>69</v>
      </c>
    </row>
    <row r="40" spans="1:14" ht="24" customHeight="1" x14ac:dyDescent="0.5">
      <c r="A40" s="214" t="s">
        <v>153</v>
      </c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</row>
    <row r="41" spans="1:14" ht="24" customHeight="1" x14ac:dyDescent="0.5">
      <c r="A41" s="210" t="s">
        <v>50</v>
      </c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</row>
    <row r="42" spans="1:14" ht="24" customHeight="1" x14ac:dyDescent="0.5">
      <c r="A42" s="210" t="s">
        <v>44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24" customHeight="1" x14ac:dyDescent="0.5">
      <c r="A43" s="210" t="s">
        <v>161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</row>
    <row r="44" spans="1:14" ht="18" customHeight="1" x14ac:dyDescent="0.5">
      <c r="F44" s="19"/>
      <c r="G44" s="19"/>
      <c r="H44" s="19"/>
      <c r="I44" s="19"/>
      <c r="J44" s="19"/>
      <c r="K44" s="19"/>
      <c r="L44" s="19"/>
      <c r="M44" s="19"/>
    </row>
    <row r="45" spans="1:14" s="22" customFormat="1" ht="21.95" customHeight="1" x14ac:dyDescent="0.5">
      <c r="A45" s="20"/>
      <c r="B45" s="20"/>
      <c r="C45" s="20"/>
      <c r="D45" s="20"/>
      <c r="E45" s="20"/>
      <c r="F45" s="20"/>
      <c r="G45" s="20"/>
      <c r="H45" s="212" t="s">
        <v>73</v>
      </c>
      <c r="I45" s="212"/>
      <c r="J45" s="212"/>
      <c r="K45" s="212"/>
      <c r="L45" s="212"/>
      <c r="M45" s="212"/>
      <c r="N45" s="212"/>
    </row>
    <row r="46" spans="1:14" s="22" customFormat="1" ht="21.95" customHeight="1" x14ac:dyDescent="0.5">
      <c r="A46" s="21"/>
      <c r="B46" s="21"/>
      <c r="D46" s="21"/>
      <c r="F46" s="23"/>
      <c r="G46" s="24"/>
      <c r="H46" s="211" t="s">
        <v>45</v>
      </c>
      <c r="I46" s="211"/>
      <c r="J46" s="211"/>
      <c r="K46" s="25"/>
      <c r="L46" s="211" t="s">
        <v>46</v>
      </c>
      <c r="M46" s="211"/>
      <c r="N46" s="211"/>
    </row>
    <row r="47" spans="1:14" s="22" customFormat="1" ht="21.95" customHeight="1" x14ac:dyDescent="0.5">
      <c r="A47" s="21"/>
      <c r="B47" s="21"/>
      <c r="D47" s="21"/>
      <c r="F47" s="26" t="s">
        <v>0</v>
      </c>
      <c r="G47" s="24"/>
      <c r="H47" s="52" t="s">
        <v>162</v>
      </c>
      <c r="I47" s="53"/>
      <c r="J47" s="52" t="s">
        <v>151</v>
      </c>
      <c r="K47" s="54"/>
      <c r="L47" s="52" t="s">
        <v>162</v>
      </c>
      <c r="M47" s="53"/>
      <c r="N47" s="52" t="s">
        <v>151</v>
      </c>
    </row>
    <row r="48" spans="1:14" s="22" customFormat="1" ht="21.95" customHeight="1" x14ac:dyDescent="0.5">
      <c r="A48" s="51"/>
      <c r="B48" s="51"/>
      <c r="D48" s="51"/>
      <c r="F48" s="26"/>
      <c r="G48" s="24"/>
      <c r="H48" s="55" t="s">
        <v>163</v>
      </c>
      <c r="I48" s="53"/>
      <c r="J48" s="55" t="s">
        <v>152</v>
      </c>
      <c r="K48" s="53"/>
      <c r="L48" s="55" t="s">
        <v>163</v>
      </c>
      <c r="M48" s="53"/>
      <c r="N48" s="55" t="s">
        <v>152</v>
      </c>
    </row>
    <row r="49" spans="1:14" s="22" customFormat="1" ht="21.95" customHeight="1" x14ac:dyDescent="0.5">
      <c r="A49" s="21"/>
      <c r="B49" s="21"/>
      <c r="D49" s="21"/>
      <c r="E49" s="20" t="s">
        <v>2</v>
      </c>
      <c r="F49" s="26"/>
      <c r="G49" s="24"/>
      <c r="H49" s="27"/>
      <c r="I49" s="26"/>
      <c r="J49" s="27"/>
      <c r="K49" s="26"/>
      <c r="L49" s="27"/>
      <c r="M49" s="26"/>
      <c r="N49" s="27"/>
    </row>
    <row r="50" spans="1:14" s="22" customFormat="1" ht="21.95" customHeight="1" x14ac:dyDescent="0.5">
      <c r="A50" s="213" t="s">
        <v>99</v>
      </c>
      <c r="B50" s="213"/>
      <c r="C50" s="213"/>
      <c r="D50" s="213"/>
      <c r="E50" s="213"/>
      <c r="F50" s="21"/>
      <c r="H50" s="21"/>
      <c r="I50" s="21"/>
      <c r="J50" s="21"/>
      <c r="K50" s="21"/>
      <c r="L50" s="21"/>
      <c r="M50" s="21"/>
      <c r="N50" s="21"/>
    </row>
    <row r="51" spans="1:14" s="22" customFormat="1" ht="21.95" customHeight="1" x14ac:dyDescent="0.5">
      <c r="B51" s="21" t="s">
        <v>100</v>
      </c>
      <c r="C51" s="21"/>
      <c r="D51" s="21"/>
      <c r="F51" s="26">
        <v>12</v>
      </c>
      <c r="H51" s="31">
        <v>685000</v>
      </c>
      <c r="I51" s="31"/>
      <c r="J51" s="31">
        <v>790000</v>
      </c>
      <c r="K51" s="31"/>
      <c r="L51" s="31">
        <v>685000</v>
      </c>
      <c r="M51" s="31"/>
      <c r="N51" s="31">
        <v>790000</v>
      </c>
    </row>
    <row r="52" spans="1:14" s="22" customFormat="1" ht="21.95" customHeight="1" x14ac:dyDescent="0.5">
      <c r="B52" s="21" t="s">
        <v>25</v>
      </c>
      <c r="C52" s="21"/>
      <c r="D52" s="21"/>
      <c r="F52" s="26" t="s">
        <v>159</v>
      </c>
      <c r="H52" s="31">
        <v>230661</v>
      </c>
      <c r="I52" s="31"/>
      <c r="J52" s="31">
        <v>193547</v>
      </c>
      <c r="K52" s="31"/>
      <c r="L52" s="31">
        <v>232954</v>
      </c>
      <c r="M52" s="31"/>
      <c r="N52" s="31">
        <v>195271</v>
      </c>
    </row>
    <row r="53" spans="1:14" s="22" customFormat="1" ht="21.95" customHeight="1" x14ac:dyDescent="0.5">
      <c r="B53" s="21" t="s">
        <v>101</v>
      </c>
      <c r="C53" s="21"/>
      <c r="D53" s="21"/>
      <c r="I53" s="31"/>
      <c r="K53" s="31"/>
      <c r="M53" s="31"/>
    </row>
    <row r="54" spans="1:14" s="22" customFormat="1" ht="21.95" customHeight="1" x14ac:dyDescent="0.5">
      <c r="A54" s="21"/>
      <c r="B54" s="21"/>
      <c r="C54" s="21" t="s">
        <v>102</v>
      </c>
      <c r="D54" s="21"/>
      <c r="F54" s="26">
        <v>12</v>
      </c>
      <c r="H54" s="57">
        <v>33600</v>
      </c>
      <c r="I54" s="31"/>
      <c r="J54" s="43">
        <v>0</v>
      </c>
      <c r="K54" s="31"/>
      <c r="L54" s="57">
        <v>33600</v>
      </c>
      <c r="M54" s="31"/>
      <c r="N54" s="43">
        <v>0</v>
      </c>
    </row>
    <row r="55" spans="1:14" s="22" customFormat="1" ht="21.95" customHeight="1" x14ac:dyDescent="0.5">
      <c r="A55" s="21"/>
      <c r="B55" s="21" t="s">
        <v>136</v>
      </c>
      <c r="C55" s="21"/>
      <c r="D55" s="21"/>
      <c r="F55" s="26"/>
      <c r="I55" s="31"/>
      <c r="K55" s="31"/>
      <c r="M55" s="31"/>
      <c r="N55" s="31"/>
    </row>
    <row r="56" spans="1:14" s="22" customFormat="1" ht="21.95" customHeight="1" x14ac:dyDescent="0.5">
      <c r="A56" s="21"/>
      <c r="B56" s="21"/>
      <c r="C56" s="21" t="s">
        <v>137</v>
      </c>
      <c r="D56" s="21"/>
      <c r="F56" s="26" t="s">
        <v>160</v>
      </c>
      <c r="H56" s="57">
        <v>20658</v>
      </c>
      <c r="I56" s="31"/>
      <c r="J56" s="31">
        <v>19344</v>
      </c>
      <c r="K56" s="31"/>
      <c r="L56" s="57">
        <v>20658</v>
      </c>
      <c r="M56" s="31"/>
      <c r="N56" s="31">
        <v>19344</v>
      </c>
    </row>
    <row r="57" spans="1:14" s="22" customFormat="1" ht="21.95" customHeight="1" x14ac:dyDescent="0.5">
      <c r="A57" s="56"/>
      <c r="B57" s="56" t="s">
        <v>156</v>
      </c>
      <c r="D57" s="56"/>
      <c r="F57" s="26">
        <v>21</v>
      </c>
      <c r="H57" s="31">
        <v>14713</v>
      </c>
      <c r="I57" s="31"/>
      <c r="J57" s="43">
        <v>0</v>
      </c>
      <c r="K57" s="31"/>
      <c r="L57" s="31">
        <v>14713</v>
      </c>
      <c r="M57" s="31"/>
      <c r="N57" s="43">
        <v>0</v>
      </c>
    </row>
    <row r="58" spans="1:14" s="22" customFormat="1" ht="21.95" customHeight="1" x14ac:dyDescent="0.5">
      <c r="B58" s="21" t="s">
        <v>3</v>
      </c>
      <c r="C58" s="21"/>
      <c r="D58" s="21"/>
      <c r="F58" s="44"/>
      <c r="H58" s="190">
        <v>2075</v>
      </c>
      <c r="I58" s="31"/>
      <c r="J58" s="32">
        <v>2038</v>
      </c>
      <c r="K58" s="31"/>
      <c r="L58" s="32">
        <v>1770</v>
      </c>
      <c r="M58" s="31"/>
      <c r="N58" s="32">
        <v>1821</v>
      </c>
    </row>
    <row r="59" spans="1:14" s="22" customFormat="1" ht="9.9499999999999993" customHeight="1" x14ac:dyDescent="0.5">
      <c r="A59" s="25"/>
      <c r="B59" s="25"/>
      <c r="C59" s="25"/>
      <c r="D59" s="25"/>
      <c r="E59" s="25"/>
      <c r="F59" s="20"/>
      <c r="G59" s="20"/>
      <c r="H59" s="31"/>
      <c r="I59" s="31"/>
      <c r="J59" s="31"/>
      <c r="K59" s="31"/>
      <c r="L59" s="31"/>
      <c r="M59" s="31"/>
      <c r="N59" s="31"/>
    </row>
    <row r="60" spans="1:14" s="22" customFormat="1" ht="21.95" customHeight="1" x14ac:dyDescent="0.5">
      <c r="A60" s="21" t="s">
        <v>103</v>
      </c>
      <c r="B60" s="21"/>
      <c r="D60" s="21"/>
      <c r="F60" s="21"/>
      <c r="H60" s="32">
        <f>SUM(H51:H58)</f>
        <v>986707</v>
      </c>
      <c r="I60" s="31"/>
      <c r="J60" s="32">
        <f>SUM(J51:J58)</f>
        <v>1004929</v>
      </c>
      <c r="K60" s="31"/>
      <c r="L60" s="32">
        <f>SUM(L51:L58)</f>
        <v>988695</v>
      </c>
      <c r="M60" s="31"/>
      <c r="N60" s="32">
        <f>SUM(N51:N58)</f>
        <v>1006436</v>
      </c>
    </row>
    <row r="61" spans="1:14" s="22" customFormat="1" ht="9.9499999999999993" customHeight="1" x14ac:dyDescent="0.5">
      <c r="A61" s="25"/>
      <c r="B61" s="25"/>
      <c r="C61" s="25"/>
      <c r="D61" s="25"/>
      <c r="E61" s="25"/>
      <c r="F61" s="20"/>
      <c r="G61" s="20"/>
      <c r="H61" s="31"/>
      <c r="I61" s="31"/>
      <c r="J61" s="31"/>
      <c r="K61" s="31"/>
      <c r="L61" s="31"/>
      <c r="M61" s="31"/>
      <c r="N61" s="31"/>
    </row>
    <row r="62" spans="1:14" s="22" customFormat="1" ht="21.95" customHeight="1" x14ac:dyDescent="0.5">
      <c r="A62" s="213" t="s">
        <v>104</v>
      </c>
      <c r="B62" s="213"/>
      <c r="C62" s="213"/>
      <c r="D62" s="213"/>
      <c r="E62" s="213"/>
      <c r="F62" s="21"/>
      <c r="H62" s="31"/>
      <c r="I62" s="31"/>
      <c r="J62" s="31"/>
      <c r="K62" s="31"/>
      <c r="L62" s="31"/>
      <c r="M62" s="31"/>
      <c r="N62" s="31"/>
    </row>
    <row r="63" spans="1:14" s="22" customFormat="1" ht="21.95" customHeight="1" x14ac:dyDescent="0.5">
      <c r="B63" s="21" t="s">
        <v>105</v>
      </c>
      <c r="C63" s="21"/>
      <c r="D63" s="21"/>
      <c r="F63" s="26">
        <v>12</v>
      </c>
      <c r="H63" s="31">
        <v>266400</v>
      </c>
      <c r="I63" s="31"/>
      <c r="J63" s="31">
        <v>300000</v>
      </c>
      <c r="K63" s="31"/>
      <c r="L63" s="31">
        <v>266400</v>
      </c>
      <c r="M63" s="31"/>
      <c r="N63" s="31">
        <v>300000</v>
      </c>
    </row>
    <row r="64" spans="1:14" s="22" customFormat="1" ht="21.95" customHeight="1" x14ac:dyDescent="0.5">
      <c r="B64" s="21" t="s">
        <v>138</v>
      </c>
      <c r="C64" s="21"/>
      <c r="D64" s="21"/>
      <c r="F64" s="26" t="s">
        <v>160</v>
      </c>
      <c r="H64" s="31">
        <v>7787</v>
      </c>
      <c r="I64" s="31"/>
      <c r="J64" s="31">
        <f>35401-J56</f>
        <v>16057</v>
      </c>
      <c r="K64" s="31"/>
      <c r="L64" s="31">
        <v>7787</v>
      </c>
      <c r="M64" s="31"/>
      <c r="N64" s="31">
        <f>35401-N56</f>
        <v>16057</v>
      </c>
    </row>
    <row r="65" spans="1:14" s="22" customFormat="1" ht="21.95" customHeight="1" x14ac:dyDescent="0.5">
      <c r="B65" s="21" t="s">
        <v>106</v>
      </c>
      <c r="C65" s="21"/>
      <c r="D65" s="21"/>
      <c r="F65" s="26">
        <v>14</v>
      </c>
      <c r="H65" s="31">
        <v>183737</v>
      </c>
      <c r="I65" s="31"/>
      <c r="J65" s="31">
        <v>188960</v>
      </c>
      <c r="K65" s="31"/>
      <c r="L65" s="31">
        <v>183737</v>
      </c>
      <c r="M65" s="31"/>
      <c r="N65" s="31">
        <v>188960</v>
      </c>
    </row>
    <row r="66" spans="1:14" s="22" customFormat="1" ht="21.95" customHeight="1" x14ac:dyDescent="0.5">
      <c r="B66" s="21" t="s">
        <v>107</v>
      </c>
      <c r="C66" s="21"/>
      <c r="D66" s="21"/>
      <c r="F66" s="26">
        <v>15</v>
      </c>
      <c r="H66" s="32">
        <v>102661</v>
      </c>
      <c r="I66" s="31"/>
      <c r="J66" s="32">
        <v>96059</v>
      </c>
      <c r="K66" s="31"/>
      <c r="L66" s="32">
        <v>102661</v>
      </c>
      <c r="M66" s="31"/>
      <c r="N66" s="32">
        <v>96059</v>
      </c>
    </row>
    <row r="67" spans="1:14" s="22" customFormat="1" ht="9.9499999999999993" customHeight="1" x14ac:dyDescent="0.5">
      <c r="A67" s="25"/>
      <c r="B67" s="25"/>
      <c r="C67" s="25"/>
      <c r="D67" s="25"/>
      <c r="E67" s="25"/>
      <c r="F67" s="20"/>
      <c r="G67" s="20"/>
      <c r="H67" s="31"/>
      <c r="I67" s="31"/>
      <c r="J67" s="31"/>
      <c r="K67" s="31"/>
      <c r="L67" s="31"/>
      <c r="M67" s="31"/>
      <c r="N67" s="31"/>
    </row>
    <row r="68" spans="1:14" s="22" customFormat="1" ht="21.95" customHeight="1" x14ac:dyDescent="0.5">
      <c r="A68" s="21" t="s">
        <v>108</v>
      </c>
      <c r="B68" s="21"/>
      <c r="D68" s="21"/>
      <c r="F68" s="21"/>
      <c r="H68" s="32">
        <f>SUM(H63:H66)</f>
        <v>560585</v>
      </c>
      <c r="I68" s="31"/>
      <c r="J68" s="32">
        <f>SUM(J63:J66)</f>
        <v>601076</v>
      </c>
      <c r="K68" s="31"/>
      <c r="L68" s="32">
        <f>SUM(L63:L66)</f>
        <v>560585</v>
      </c>
      <c r="M68" s="31"/>
      <c r="N68" s="32">
        <f>SUM(N63:N66)</f>
        <v>601076</v>
      </c>
    </row>
    <row r="69" spans="1:14" s="22" customFormat="1" ht="9.9499999999999993" customHeight="1" x14ac:dyDescent="0.5">
      <c r="A69" s="25"/>
      <c r="B69" s="25"/>
      <c r="C69" s="25"/>
      <c r="D69" s="25"/>
      <c r="E69" s="25"/>
      <c r="F69" s="20"/>
      <c r="G69" s="20"/>
      <c r="H69" s="31"/>
      <c r="I69" s="31"/>
      <c r="J69" s="31"/>
      <c r="K69" s="31"/>
      <c r="L69" s="31"/>
      <c r="M69" s="31"/>
      <c r="N69" s="31"/>
    </row>
    <row r="70" spans="1:14" s="22" customFormat="1" ht="21.95" customHeight="1" x14ac:dyDescent="0.5">
      <c r="A70" s="21" t="s">
        <v>109</v>
      </c>
      <c r="B70" s="21"/>
      <c r="D70" s="21"/>
      <c r="F70" s="21"/>
      <c r="H70" s="32">
        <f>+H60+H68</f>
        <v>1547292</v>
      </c>
      <c r="I70" s="31"/>
      <c r="J70" s="32">
        <f>+J60+J68</f>
        <v>1606005</v>
      </c>
      <c r="K70" s="31"/>
      <c r="L70" s="32">
        <f>+L60+L68</f>
        <v>1549280</v>
      </c>
      <c r="M70" s="31"/>
      <c r="N70" s="32">
        <f>+N60+N68</f>
        <v>1607512</v>
      </c>
    </row>
    <row r="71" spans="1:14" s="22" customFormat="1" ht="20.100000000000001" customHeight="1" x14ac:dyDescent="0.5">
      <c r="A71" s="21"/>
      <c r="B71" s="21"/>
      <c r="D71" s="21"/>
      <c r="F71" s="21"/>
      <c r="H71" s="21"/>
      <c r="I71" s="21"/>
      <c r="J71" s="21"/>
      <c r="K71" s="21"/>
      <c r="L71" s="21"/>
      <c r="M71" s="21"/>
      <c r="N71" s="21"/>
    </row>
    <row r="72" spans="1:14" s="22" customFormat="1" ht="20.100000000000001" customHeight="1" x14ac:dyDescent="0.5">
      <c r="A72" s="21"/>
      <c r="B72" s="21"/>
      <c r="D72" s="21"/>
      <c r="F72" s="21"/>
      <c r="H72" s="21"/>
      <c r="I72" s="21"/>
      <c r="J72" s="21"/>
      <c r="K72" s="21"/>
      <c r="L72" s="21"/>
      <c r="M72" s="21"/>
      <c r="N72" s="21"/>
    </row>
    <row r="73" spans="1:14" s="22" customFormat="1" ht="20.100000000000001" customHeight="1" x14ac:dyDescent="0.5">
      <c r="B73" s="21"/>
      <c r="D73" s="21"/>
      <c r="F73" s="21"/>
      <c r="H73" s="21"/>
      <c r="I73" s="21"/>
      <c r="J73" s="21"/>
      <c r="K73" s="21"/>
      <c r="L73" s="21"/>
      <c r="M73" s="21"/>
      <c r="N73" s="21"/>
    </row>
    <row r="74" spans="1:14" s="22" customFormat="1" ht="20.100000000000001" customHeight="1" x14ac:dyDescent="0.5">
      <c r="B74" s="21"/>
      <c r="D74" s="21"/>
      <c r="F74" s="21"/>
      <c r="H74" s="21"/>
      <c r="I74" s="21"/>
      <c r="J74" s="21"/>
      <c r="K74" s="21"/>
      <c r="L74" s="21"/>
      <c r="M74" s="21"/>
      <c r="N74" s="21"/>
    </row>
    <row r="75" spans="1:14" s="1" customFormat="1" ht="25.5" customHeight="1" x14ac:dyDescent="0.5">
      <c r="A75" s="7"/>
      <c r="B75" s="3"/>
      <c r="D75" s="3"/>
      <c r="F75" s="4"/>
      <c r="G75" s="2"/>
      <c r="H75" s="2"/>
      <c r="I75" s="2"/>
      <c r="J75" s="2"/>
      <c r="K75" s="2"/>
      <c r="L75" s="10"/>
      <c r="M75" s="11"/>
      <c r="N75" s="16" t="s">
        <v>68</v>
      </c>
    </row>
    <row r="76" spans="1:14" s="1" customFormat="1" ht="25.5" customHeight="1" x14ac:dyDescent="0.5">
      <c r="A76" s="7"/>
      <c r="B76" s="3"/>
      <c r="D76" s="3"/>
      <c r="F76" s="4"/>
      <c r="G76" s="2"/>
      <c r="H76" s="2"/>
      <c r="I76" s="2"/>
      <c r="J76" s="2"/>
      <c r="K76" s="2"/>
      <c r="L76" s="10"/>
      <c r="M76" s="11"/>
      <c r="N76" s="12" t="s">
        <v>69</v>
      </c>
    </row>
    <row r="77" spans="1:14" ht="24" customHeight="1" x14ac:dyDescent="0.5">
      <c r="A77" s="214" t="s">
        <v>154</v>
      </c>
      <c r="B77" s="215"/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1:14" ht="24" customHeight="1" x14ac:dyDescent="0.5">
      <c r="A78" s="210" t="s">
        <v>50</v>
      </c>
      <c r="B78" s="210"/>
      <c r="C78" s="210"/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</row>
    <row r="79" spans="1:14" ht="24" customHeight="1" x14ac:dyDescent="0.5">
      <c r="A79" s="210" t="s">
        <v>44</v>
      </c>
      <c r="B79" s="210"/>
      <c r="C79" s="210"/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</row>
    <row r="80" spans="1:14" ht="24" customHeight="1" x14ac:dyDescent="0.5">
      <c r="A80" s="210" t="s">
        <v>161</v>
      </c>
      <c r="B80" s="210"/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</row>
    <row r="81" spans="1:14" s="22" customFormat="1" ht="20.100000000000001" customHeight="1" x14ac:dyDescent="0.5"/>
    <row r="82" spans="1:14" s="22" customFormat="1" ht="21" customHeight="1" x14ac:dyDescent="0.5">
      <c r="A82" s="20"/>
      <c r="B82" s="20"/>
      <c r="C82" s="20"/>
      <c r="D82" s="20"/>
      <c r="E82" s="20"/>
      <c r="F82" s="20"/>
      <c r="G82" s="20"/>
      <c r="H82" s="212" t="s">
        <v>73</v>
      </c>
      <c r="I82" s="212"/>
      <c r="J82" s="212"/>
      <c r="K82" s="212"/>
      <c r="L82" s="212"/>
      <c r="M82" s="212"/>
      <c r="N82" s="212"/>
    </row>
    <row r="83" spans="1:14" s="22" customFormat="1" ht="21" customHeight="1" x14ac:dyDescent="0.5">
      <c r="A83" s="21"/>
      <c r="B83" s="21"/>
      <c r="D83" s="21"/>
      <c r="F83" s="23"/>
      <c r="G83" s="24"/>
      <c r="H83" s="211" t="s">
        <v>45</v>
      </c>
      <c r="I83" s="211"/>
      <c r="J83" s="211"/>
      <c r="K83" s="25"/>
      <c r="L83" s="211" t="s">
        <v>46</v>
      </c>
      <c r="M83" s="211"/>
      <c r="N83" s="211"/>
    </row>
    <row r="84" spans="1:14" s="22" customFormat="1" ht="21.95" customHeight="1" x14ac:dyDescent="0.5">
      <c r="A84" s="21"/>
      <c r="B84" s="21"/>
      <c r="D84" s="21"/>
      <c r="F84" s="26" t="s">
        <v>0</v>
      </c>
      <c r="G84" s="24"/>
      <c r="H84" s="52" t="s">
        <v>162</v>
      </c>
      <c r="I84" s="53"/>
      <c r="J84" s="52" t="s">
        <v>151</v>
      </c>
      <c r="K84" s="54"/>
      <c r="L84" s="52" t="s">
        <v>162</v>
      </c>
      <c r="M84" s="53"/>
      <c r="N84" s="52" t="s">
        <v>151</v>
      </c>
    </row>
    <row r="85" spans="1:14" s="22" customFormat="1" ht="21.95" customHeight="1" x14ac:dyDescent="0.5">
      <c r="A85" s="51"/>
      <c r="B85" s="51"/>
      <c r="D85" s="51"/>
      <c r="F85" s="26"/>
      <c r="G85" s="24"/>
      <c r="H85" s="55" t="s">
        <v>163</v>
      </c>
      <c r="I85" s="53"/>
      <c r="J85" s="55" t="s">
        <v>152</v>
      </c>
      <c r="K85" s="53"/>
      <c r="L85" s="55" t="s">
        <v>163</v>
      </c>
      <c r="M85" s="53"/>
      <c r="N85" s="55" t="s">
        <v>152</v>
      </c>
    </row>
    <row r="86" spans="1:14" s="22" customFormat="1" ht="21" customHeight="1" x14ac:dyDescent="0.5">
      <c r="C86" s="21"/>
      <c r="E86" s="20" t="s">
        <v>110</v>
      </c>
      <c r="H86" s="21"/>
      <c r="I86" s="21"/>
      <c r="J86" s="21"/>
      <c r="K86" s="21"/>
      <c r="L86" s="21"/>
      <c r="M86" s="21"/>
      <c r="N86" s="21"/>
    </row>
    <row r="87" spans="1:14" s="22" customFormat="1" ht="21" customHeight="1" x14ac:dyDescent="0.5">
      <c r="A87" s="21" t="s">
        <v>111</v>
      </c>
      <c r="B87" s="21"/>
      <c r="D87" s="21"/>
      <c r="F87" s="21"/>
      <c r="H87" s="21"/>
      <c r="I87" s="21"/>
      <c r="J87" s="21"/>
      <c r="K87" s="21"/>
      <c r="L87" s="21"/>
      <c r="M87" s="21"/>
      <c r="N87" s="21"/>
    </row>
    <row r="88" spans="1:14" s="22" customFormat="1" ht="21" customHeight="1" x14ac:dyDescent="0.5">
      <c r="B88" s="21" t="s">
        <v>112</v>
      </c>
      <c r="D88" s="21"/>
      <c r="F88" s="21"/>
      <c r="H88" s="21"/>
      <c r="I88" s="21"/>
      <c r="J88" s="21"/>
      <c r="K88" s="21"/>
      <c r="L88" s="21"/>
      <c r="M88" s="21"/>
      <c r="N88" s="21"/>
    </row>
    <row r="89" spans="1:14" s="22" customFormat="1" ht="21" customHeight="1" x14ac:dyDescent="0.5">
      <c r="C89" s="22" t="s">
        <v>113</v>
      </c>
      <c r="D89" s="21"/>
      <c r="H89" s="21"/>
      <c r="I89" s="21"/>
      <c r="J89" s="21"/>
      <c r="K89" s="21"/>
      <c r="L89" s="21"/>
      <c r="M89" s="21"/>
      <c r="N89" s="21"/>
    </row>
    <row r="90" spans="1:14" s="22" customFormat="1" ht="21" customHeight="1" x14ac:dyDescent="0.5">
      <c r="D90" s="21" t="s">
        <v>114</v>
      </c>
      <c r="H90" s="21"/>
      <c r="I90" s="21"/>
      <c r="J90" s="21"/>
      <c r="K90" s="21"/>
      <c r="L90" s="21"/>
      <c r="M90" s="21"/>
      <c r="N90" s="21"/>
    </row>
    <row r="91" spans="1:14" s="22" customFormat="1" ht="21" customHeight="1" thickBot="1" x14ac:dyDescent="0.55000000000000004">
      <c r="C91" s="21" t="s">
        <v>6</v>
      </c>
      <c r="E91" s="21" t="s">
        <v>115</v>
      </c>
      <c r="H91" s="34">
        <v>500000</v>
      </c>
      <c r="I91" s="31"/>
      <c r="J91" s="34">
        <v>500000</v>
      </c>
      <c r="K91" s="31"/>
      <c r="L91" s="34">
        <v>500000</v>
      </c>
      <c r="M91" s="31"/>
      <c r="N91" s="34">
        <v>500000</v>
      </c>
    </row>
    <row r="92" spans="1:14" s="22" customFormat="1" ht="9.9499999999999993" customHeight="1" thickTop="1" x14ac:dyDescent="0.5">
      <c r="A92" s="25"/>
      <c r="B92" s="25"/>
      <c r="C92" s="25"/>
      <c r="D92" s="25"/>
      <c r="E92" s="25"/>
      <c r="F92" s="20"/>
      <c r="G92" s="20"/>
      <c r="H92" s="31"/>
      <c r="I92" s="31"/>
      <c r="J92" s="31"/>
      <c r="K92" s="31"/>
      <c r="L92" s="31"/>
      <c r="M92" s="31"/>
      <c r="N92" s="31"/>
    </row>
    <row r="93" spans="1:14" s="22" customFormat="1" ht="21" customHeight="1" x14ac:dyDescent="0.5">
      <c r="C93" s="21" t="s">
        <v>116</v>
      </c>
      <c r="H93" s="31"/>
      <c r="I93" s="31"/>
      <c r="J93" s="31"/>
      <c r="K93" s="31"/>
      <c r="L93" s="31"/>
      <c r="M93" s="31"/>
      <c r="N93" s="31"/>
    </row>
    <row r="94" spans="1:14" s="22" customFormat="1" ht="21" customHeight="1" x14ac:dyDescent="0.5">
      <c r="D94" s="21" t="s">
        <v>117</v>
      </c>
      <c r="H94" s="31"/>
      <c r="I94" s="31"/>
      <c r="J94" s="31"/>
      <c r="K94" s="31"/>
      <c r="L94" s="31"/>
      <c r="M94" s="31"/>
      <c r="N94" s="31"/>
    </row>
    <row r="95" spans="1:14" s="22" customFormat="1" ht="21" customHeight="1" x14ac:dyDescent="0.5">
      <c r="E95" s="21" t="s">
        <v>118</v>
      </c>
      <c r="H95" s="31">
        <v>213307</v>
      </c>
      <c r="I95" s="31"/>
      <c r="J95" s="31">
        <v>213307</v>
      </c>
      <c r="K95" s="31"/>
      <c r="L95" s="31">
        <v>213307</v>
      </c>
      <c r="M95" s="31"/>
      <c r="N95" s="31">
        <v>213307</v>
      </c>
    </row>
    <row r="96" spans="1:14" s="22" customFormat="1" ht="21" customHeight="1" x14ac:dyDescent="0.5">
      <c r="B96" s="21" t="s">
        <v>119</v>
      </c>
      <c r="D96" s="21"/>
      <c r="F96" s="21"/>
      <c r="H96" s="31">
        <v>302807</v>
      </c>
      <c r="I96" s="31"/>
      <c r="J96" s="31">
        <v>302807</v>
      </c>
      <c r="K96" s="31"/>
      <c r="L96" s="31">
        <v>302807</v>
      </c>
      <c r="M96" s="31"/>
      <c r="N96" s="31">
        <v>302807</v>
      </c>
    </row>
    <row r="97" spans="1:16" s="22" customFormat="1" ht="21" customHeight="1" x14ac:dyDescent="0.5">
      <c r="B97" s="21" t="s">
        <v>4</v>
      </c>
      <c r="D97" s="21"/>
      <c r="F97" s="21"/>
      <c r="H97" s="31"/>
      <c r="I97" s="31"/>
      <c r="J97" s="31"/>
      <c r="K97" s="31"/>
      <c r="L97" s="31"/>
      <c r="M97" s="31"/>
      <c r="N97" s="31"/>
    </row>
    <row r="98" spans="1:16" s="22" customFormat="1" ht="21" customHeight="1" x14ac:dyDescent="0.5">
      <c r="C98" s="21" t="s">
        <v>120</v>
      </c>
      <c r="H98" s="31"/>
      <c r="I98" s="31"/>
      <c r="J98" s="31"/>
      <c r="K98" s="31"/>
      <c r="L98" s="31"/>
      <c r="M98" s="31"/>
      <c r="N98" s="31"/>
    </row>
    <row r="99" spans="1:16" s="22" customFormat="1" ht="21" customHeight="1" x14ac:dyDescent="0.5">
      <c r="D99" s="21" t="s">
        <v>121</v>
      </c>
      <c r="F99" s="26"/>
      <c r="H99" s="31">
        <v>50000</v>
      </c>
      <c r="I99" s="31"/>
      <c r="J99" s="31">
        <v>50000</v>
      </c>
      <c r="K99" s="31"/>
      <c r="L99" s="31">
        <v>50000</v>
      </c>
      <c r="M99" s="31"/>
      <c r="N99" s="31">
        <v>50000</v>
      </c>
    </row>
    <row r="100" spans="1:16" s="22" customFormat="1" ht="21" customHeight="1" x14ac:dyDescent="0.5">
      <c r="C100" s="21" t="s">
        <v>5</v>
      </c>
      <c r="D100" s="21"/>
      <c r="H100" s="31">
        <v>497687</v>
      </c>
      <c r="I100" s="31"/>
      <c r="J100" s="31">
        <v>536870</v>
      </c>
      <c r="K100" s="31"/>
      <c r="L100" s="31">
        <v>491394</v>
      </c>
      <c r="M100" s="31"/>
      <c r="N100" s="31">
        <v>532160</v>
      </c>
      <c r="P100" s="21"/>
    </row>
    <row r="101" spans="1:16" s="22" customFormat="1" ht="21" customHeight="1" x14ac:dyDescent="0.5">
      <c r="B101" s="22" t="s">
        <v>17</v>
      </c>
      <c r="C101" s="21"/>
      <c r="D101" s="21"/>
      <c r="H101" s="32">
        <v>731920</v>
      </c>
      <c r="I101" s="31"/>
      <c r="J101" s="32">
        <v>730767</v>
      </c>
      <c r="K101" s="31"/>
      <c r="L101" s="32">
        <v>732864</v>
      </c>
      <c r="M101" s="31"/>
      <c r="N101" s="32">
        <v>732864</v>
      </c>
    </row>
    <row r="102" spans="1:16" s="22" customFormat="1" ht="9.9499999999999993" customHeight="1" x14ac:dyDescent="0.5">
      <c r="A102" s="25"/>
      <c r="B102" s="25"/>
      <c r="C102" s="25"/>
      <c r="D102" s="25"/>
      <c r="E102" s="25"/>
      <c r="F102" s="20"/>
      <c r="G102" s="20"/>
      <c r="H102" s="31"/>
      <c r="I102" s="31"/>
      <c r="J102" s="31"/>
      <c r="K102" s="31"/>
      <c r="L102" s="31"/>
      <c r="M102" s="31"/>
      <c r="N102" s="31"/>
    </row>
    <row r="103" spans="1:16" s="22" customFormat="1" ht="21" customHeight="1" x14ac:dyDescent="0.5">
      <c r="A103" s="21" t="s">
        <v>122</v>
      </c>
      <c r="B103" s="21"/>
      <c r="D103" s="21"/>
      <c r="F103" s="21"/>
      <c r="H103" s="32">
        <f>SUM(H95:H101)</f>
        <v>1795721</v>
      </c>
      <c r="I103" s="31"/>
      <c r="J103" s="32">
        <f>SUM(J95:J101)</f>
        <v>1833751</v>
      </c>
      <c r="K103" s="31"/>
      <c r="L103" s="32">
        <f>SUM(L95:L101)</f>
        <v>1790372</v>
      </c>
      <c r="M103" s="31"/>
      <c r="N103" s="32">
        <f>SUM(N95:N101)</f>
        <v>1831138</v>
      </c>
    </row>
    <row r="104" spans="1:16" s="22" customFormat="1" ht="9.9499999999999993" customHeight="1" x14ac:dyDescent="0.5">
      <c r="A104" s="25"/>
      <c r="B104" s="25"/>
      <c r="C104" s="25"/>
      <c r="D104" s="25"/>
      <c r="E104" s="25"/>
      <c r="F104" s="20"/>
      <c r="G104" s="20"/>
      <c r="H104" s="31"/>
      <c r="I104" s="31"/>
      <c r="J104" s="31"/>
      <c r="K104" s="31"/>
      <c r="L104" s="31"/>
      <c r="M104" s="31"/>
      <c r="N104" s="31"/>
    </row>
    <row r="105" spans="1:16" s="22" customFormat="1" ht="21" customHeight="1" thickBot="1" x14ac:dyDescent="0.55000000000000004">
      <c r="A105" s="21" t="s">
        <v>123</v>
      </c>
      <c r="B105" s="21"/>
      <c r="D105" s="21"/>
      <c r="F105" s="21"/>
      <c r="H105" s="34">
        <f>+H70+H103</f>
        <v>3343013</v>
      </c>
      <c r="I105" s="31"/>
      <c r="J105" s="34">
        <f>+J70+J103</f>
        <v>3439756</v>
      </c>
      <c r="K105" s="31"/>
      <c r="L105" s="34">
        <f>+L70+L103</f>
        <v>3339652</v>
      </c>
      <c r="M105" s="31"/>
      <c r="N105" s="34">
        <f>+N70+N103</f>
        <v>3438650</v>
      </c>
    </row>
    <row r="106" spans="1:16" ht="20.100000000000001" customHeight="1" thickTop="1" x14ac:dyDescent="0.5">
      <c r="H106" s="47">
        <v>0</v>
      </c>
      <c r="I106" s="48"/>
      <c r="J106" s="47"/>
      <c r="K106" s="48"/>
      <c r="L106" s="49">
        <v>0</v>
      </c>
      <c r="M106" s="48"/>
      <c r="N106" s="50"/>
      <c r="O106" s="50"/>
    </row>
    <row r="109" spans="1:16" ht="11.25" customHeight="1" x14ac:dyDescent="0.5"/>
    <row r="110" spans="1:16" ht="9.75" customHeight="1" x14ac:dyDescent="0.5"/>
    <row r="111" spans="1:16" ht="4.5" customHeight="1" x14ac:dyDescent="0.5"/>
    <row r="112" spans="1:16" ht="24.95" customHeight="1" x14ac:dyDescent="0.5">
      <c r="A112" s="41"/>
      <c r="B112" s="36"/>
      <c r="D112" s="36"/>
      <c r="F112" s="37"/>
      <c r="G112" s="38"/>
      <c r="H112" s="38"/>
      <c r="I112" s="38"/>
      <c r="J112" s="38"/>
      <c r="K112" s="38"/>
      <c r="L112" s="38"/>
      <c r="M112" s="38"/>
      <c r="N112" s="36"/>
    </row>
    <row r="114" spans="8:14" ht="20.100000000000001" customHeight="1" x14ac:dyDescent="0.5">
      <c r="H114" s="17">
        <f>+H33-H105</f>
        <v>0</v>
      </c>
      <c r="J114" s="17">
        <f>+J33-J105</f>
        <v>0</v>
      </c>
      <c r="L114" s="17">
        <f>+L33-L105</f>
        <v>0</v>
      </c>
      <c r="N114" s="17">
        <f>+N33-N105</f>
        <v>0</v>
      </c>
    </row>
  </sheetData>
  <mergeCells count="26">
    <mergeCell ref="A40:N40"/>
    <mergeCell ref="H9:J9"/>
    <mergeCell ref="L9:N9"/>
    <mergeCell ref="A13:E13"/>
    <mergeCell ref="A23:E23"/>
    <mergeCell ref="A36:N36"/>
    <mergeCell ref="A3:N3"/>
    <mergeCell ref="A4:N4"/>
    <mergeCell ref="A5:N5"/>
    <mergeCell ref="A6:N6"/>
    <mergeCell ref="H8:N8"/>
    <mergeCell ref="A41:N41"/>
    <mergeCell ref="H83:J83"/>
    <mergeCell ref="L83:N83"/>
    <mergeCell ref="A43:N43"/>
    <mergeCell ref="H45:N45"/>
    <mergeCell ref="H46:J46"/>
    <mergeCell ref="L46:N46"/>
    <mergeCell ref="A50:E50"/>
    <mergeCell ref="A62:E62"/>
    <mergeCell ref="A77:N77"/>
    <mergeCell ref="A78:N78"/>
    <mergeCell ref="A79:N79"/>
    <mergeCell ref="A80:N80"/>
    <mergeCell ref="H82:N82"/>
    <mergeCell ref="A42:N42"/>
  </mergeCells>
  <printOptions horizontalCentered="1"/>
  <pageMargins left="0.78740157480314965" right="0.59055118110236227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7" max="13" man="1"/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7012C-7955-4ACC-9D5C-31A4AC91E815}">
  <sheetPr>
    <tabColor rgb="FFFDEED1"/>
  </sheetPr>
  <dimension ref="A1:Q82"/>
  <sheetViews>
    <sheetView view="pageBreakPreview" zoomScale="126" zoomScaleNormal="100" zoomScaleSheetLayoutView="126" workbookViewId="0">
      <selection activeCell="H39" sqref="H39"/>
    </sheetView>
  </sheetViews>
  <sheetFormatPr defaultColWidth="9.140625" defaultRowHeight="20.100000000000001" customHeight="1" x14ac:dyDescent="0.5"/>
  <cols>
    <col min="1" max="4" width="1.7109375" style="19" customWidth="1"/>
    <col min="5" max="5" width="31.5703125" style="19" customWidth="1"/>
    <col min="6" max="6" width="7" style="45" customWidth="1"/>
    <col min="7" max="7" width="0.7109375" style="46" customWidth="1"/>
    <col min="8" max="8" width="11.5703125" style="46" customWidth="1"/>
    <col min="9" max="9" width="0.7109375" style="46" customWidth="1"/>
    <col min="10" max="10" width="11.5703125" style="46" customWidth="1"/>
    <col min="11" max="11" width="0.7109375" style="46" customWidth="1"/>
    <col min="12" max="12" width="11.5703125" style="46" customWidth="1"/>
    <col min="13" max="13" width="0.7109375" style="46" customWidth="1"/>
    <col min="14" max="14" width="11.5703125" style="19" customWidth="1"/>
    <col min="15" max="15" width="9.85546875" style="72" bestFit="1" customWidth="1"/>
    <col min="16" max="16" width="9.140625" style="72"/>
    <col min="17" max="16384" width="9.140625" style="19"/>
  </cols>
  <sheetData>
    <row r="1" spans="1:16" ht="21.95" customHeight="1" x14ac:dyDescent="0.5">
      <c r="A1" s="41"/>
      <c r="B1" s="36"/>
      <c r="D1" s="36"/>
      <c r="F1" s="37"/>
      <c r="G1" s="38"/>
      <c r="H1" s="38"/>
      <c r="I1" s="38"/>
      <c r="J1" s="38"/>
      <c r="K1" s="38"/>
      <c r="L1" s="58"/>
      <c r="M1" s="59"/>
      <c r="N1" s="15" t="s">
        <v>68</v>
      </c>
      <c r="O1" s="70"/>
      <c r="P1" s="70"/>
    </row>
    <row r="2" spans="1:16" ht="21.95" customHeight="1" x14ac:dyDescent="0.5">
      <c r="A2" s="41"/>
      <c r="B2" s="36"/>
      <c r="D2" s="36"/>
      <c r="F2" s="37"/>
      <c r="G2" s="38"/>
      <c r="H2" s="38"/>
      <c r="I2" s="38"/>
      <c r="J2" s="38"/>
      <c r="K2" s="38"/>
      <c r="L2" s="58"/>
      <c r="M2" s="59"/>
      <c r="N2" s="71" t="s">
        <v>69</v>
      </c>
      <c r="O2" s="70"/>
      <c r="P2" s="70"/>
    </row>
    <row r="3" spans="1:16" ht="21.95" customHeight="1" x14ac:dyDescent="0.5">
      <c r="A3" s="214" t="s">
        <v>155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</row>
    <row r="4" spans="1:16" ht="21.95" customHeight="1" x14ac:dyDescent="0.5">
      <c r="A4" s="210" t="s">
        <v>50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</row>
    <row r="5" spans="1:16" ht="21.95" customHeight="1" x14ac:dyDescent="0.5">
      <c r="A5" s="210" t="s">
        <v>42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6" ht="21.95" customHeight="1" x14ac:dyDescent="0.5">
      <c r="A6" s="210" t="s">
        <v>170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70"/>
      <c r="P6" s="70"/>
    </row>
    <row r="7" spans="1:16" ht="21.95" customHeight="1" x14ac:dyDescent="0.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70"/>
      <c r="P7" s="70"/>
    </row>
    <row r="8" spans="1:16" ht="18" customHeight="1" x14ac:dyDescent="0.5">
      <c r="A8" s="69"/>
      <c r="B8" s="68"/>
      <c r="C8" s="68"/>
      <c r="D8" s="68"/>
      <c r="E8" s="68"/>
      <c r="F8" s="68"/>
      <c r="G8" s="68"/>
      <c r="H8" s="220" t="s">
        <v>73</v>
      </c>
      <c r="I8" s="220"/>
      <c r="J8" s="220"/>
      <c r="K8" s="220"/>
      <c r="L8" s="220"/>
      <c r="M8" s="220"/>
      <c r="N8" s="220"/>
      <c r="O8" s="70"/>
      <c r="P8" s="70"/>
    </row>
    <row r="9" spans="1:16" ht="18" customHeight="1" x14ac:dyDescent="0.5">
      <c r="A9" s="36" t="s">
        <v>6</v>
      </c>
      <c r="B9" s="36"/>
      <c r="D9" s="36"/>
      <c r="F9" s="37"/>
      <c r="H9" s="218" t="s">
        <v>45</v>
      </c>
      <c r="I9" s="218"/>
      <c r="J9" s="218"/>
      <c r="K9" s="45"/>
      <c r="L9" s="219" t="s">
        <v>46</v>
      </c>
      <c r="M9" s="219"/>
      <c r="N9" s="219"/>
      <c r="O9" s="70"/>
      <c r="P9" s="70"/>
    </row>
    <row r="10" spans="1:16" ht="18" customHeight="1" x14ac:dyDescent="0.5">
      <c r="A10" s="36"/>
      <c r="B10" s="36"/>
      <c r="D10" s="36"/>
      <c r="F10" s="37" t="s">
        <v>0</v>
      </c>
      <c r="H10" s="61" t="s">
        <v>148</v>
      </c>
      <c r="I10" s="37"/>
      <c r="J10" s="61" t="s">
        <v>132</v>
      </c>
      <c r="K10" s="37"/>
      <c r="L10" s="61" t="s">
        <v>148</v>
      </c>
      <c r="M10" s="37"/>
      <c r="N10" s="61" t="s">
        <v>132</v>
      </c>
    </row>
    <row r="11" spans="1:16" ht="18" customHeight="1" x14ac:dyDescent="0.5">
      <c r="A11" s="36" t="s">
        <v>47</v>
      </c>
      <c r="B11" s="60"/>
      <c r="C11" s="60"/>
      <c r="D11" s="60"/>
      <c r="E11" s="60"/>
      <c r="F11" s="35"/>
      <c r="G11" s="35"/>
      <c r="H11" s="35"/>
      <c r="I11" s="35"/>
      <c r="J11" s="35"/>
      <c r="K11" s="35"/>
      <c r="L11" s="35"/>
      <c r="M11" s="38"/>
      <c r="N11" s="64"/>
    </row>
    <row r="12" spans="1:16" ht="18" customHeight="1" x14ac:dyDescent="0.5">
      <c r="A12" s="37"/>
      <c r="B12" s="36" t="s">
        <v>48</v>
      </c>
      <c r="C12" s="60"/>
      <c r="D12" s="60"/>
      <c r="E12" s="60"/>
      <c r="F12" s="37" t="s">
        <v>182</v>
      </c>
      <c r="G12" s="35"/>
      <c r="H12" s="64">
        <f>H52-O52</f>
        <v>332192</v>
      </c>
      <c r="I12" s="35"/>
      <c r="J12" s="64">
        <v>177468</v>
      </c>
      <c r="K12" s="35"/>
      <c r="L12" s="73">
        <f>+L52-P52</f>
        <v>332225</v>
      </c>
      <c r="M12" s="38"/>
      <c r="N12" s="73">
        <v>176993</v>
      </c>
    </row>
    <row r="13" spans="1:16" ht="18" customHeight="1" x14ac:dyDescent="0.5">
      <c r="B13" s="36" t="s">
        <v>164</v>
      </c>
      <c r="C13" s="63"/>
      <c r="D13" s="63"/>
      <c r="E13" s="63"/>
      <c r="F13" s="37"/>
      <c r="H13" s="66">
        <v>0</v>
      </c>
      <c r="I13" s="38"/>
      <c r="J13" s="64">
        <v>11116</v>
      </c>
      <c r="K13" s="38"/>
      <c r="L13" s="18">
        <v>0</v>
      </c>
      <c r="M13" s="38"/>
      <c r="N13" s="18">
        <v>11369</v>
      </c>
    </row>
    <row r="14" spans="1:16" ht="18" customHeight="1" x14ac:dyDescent="0.5">
      <c r="B14" s="36" t="s">
        <v>165</v>
      </c>
      <c r="C14" s="63"/>
      <c r="D14" s="63"/>
      <c r="E14" s="63"/>
      <c r="F14" s="37">
        <v>5</v>
      </c>
      <c r="H14" s="66">
        <v>0</v>
      </c>
      <c r="I14" s="66"/>
      <c r="J14" s="66">
        <v>0</v>
      </c>
      <c r="K14" s="38"/>
      <c r="L14" s="18">
        <v>0</v>
      </c>
      <c r="M14" s="38"/>
      <c r="N14" s="18">
        <v>9655</v>
      </c>
    </row>
    <row r="15" spans="1:16" ht="18" customHeight="1" x14ac:dyDescent="0.5">
      <c r="B15" s="36" t="s">
        <v>49</v>
      </c>
      <c r="C15" s="63"/>
      <c r="D15" s="63"/>
      <c r="E15" s="63"/>
      <c r="F15" s="37">
        <v>5</v>
      </c>
      <c r="H15" s="64">
        <f>H54-O54</f>
        <v>1355</v>
      </c>
      <c r="I15" s="38"/>
      <c r="J15" s="64">
        <v>830</v>
      </c>
      <c r="K15" s="38"/>
      <c r="L15" s="74">
        <f>+L54-P54</f>
        <v>1366</v>
      </c>
      <c r="M15" s="38"/>
      <c r="N15" s="74">
        <v>830</v>
      </c>
    </row>
    <row r="16" spans="1:16" ht="18" customHeight="1" x14ac:dyDescent="0.5">
      <c r="A16" s="19" t="s">
        <v>10</v>
      </c>
      <c r="B16" s="36"/>
      <c r="C16" s="63"/>
      <c r="D16" s="63"/>
      <c r="E16" s="63"/>
      <c r="F16" s="37"/>
      <c r="H16" s="75">
        <f>SUM(H12:H15)</f>
        <v>333547</v>
      </c>
      <c r="I16" s="38"/>
      <c r="J16" s="75">
        <f>SUM(J12:J15)</f>
        <v>189414</v>
      </c>
      <c r="K16" s="38"/>
      <c r="L16" s="75">
        <f>SUM(L12:L15)</f>
        <v>333591</v>
      </c>
      <c r="M16" s="38"/>
      <c r="N16" s="75">
        <f>SUM(N12:N15)</f>
        <v>198847</v>
      </c>
    </row>
    <row r="17" spans="1:17" ht="18" customHeight="1" x14ac:dyDescent="0.5">
      <c r="A17" s="36" t="s">
        <v>7</v>
      </c>
      <c r="C17" s="63"/>
      <c r="D17" s="63"/>
      <c r="E17" s="63"/>
      <c r="F17" s="37"/>
      <c r="H17" s="64"/>
      <c r="I17" s="38"/>
      <c r="J17" s="64"/>
      <c r="K17" s="38"/>
      <c r="L17" s="64"/>
      <c r="M17" s="38"/>
      <c r="N17" s="64"/>
    </row>
    <row r="18" spans="1:17" ht="18" customHeight="1" x14ac:dyDescent="0.5">
      <c r="B18" s="19" t="s">
        <v>8</v>
      </c>
      <c r="C18" s="63"/>
      <c r="D18" s="63"/>
      <c r="E18" s="63"/>
      <c r="F18" s="37"/>
      <c r="H18" s="64">
        <f t="shared" ref="H18:H23" si="0">+H57-O57</f>
        <v>223546</v>
      </c>
      <c r="I18" s="38"/>
      <c r="J18" s="64">
        <v>112201</v>
      </c>
      <c r="K18" s="38"/>
      <c r="L18" s="64">
        <f>+L57-P57</f>
        <v>223530</v>
      </c>
      <c r="M18" s="38"/>
      <c r="N18" s="64">
        <v>111773</v>
      </c>
    </row>
    <row r="19" spans="1:17" ht="18" customHeight="1" x14ac:dyDescent="0.5">
      <c r="B19" s="19" t="s">
        <v>77</v>
      </c>
      <c r="C19" s="63"/>
      <c r="D19" s="63"/>
      <c r="E19" s="63"/>
      <c r="F19" s="37"/>
      <c r="H19" s="64">
        <f t="shared" si="0"/>
        <v>31404</v>
      </c>
      <c r="I19" s="38"/>
      <c r="J19" s="64">
        <v>63624</v>
      </c>
      <c r="K19" s="38"/>
      <c r="L19" s="64">
        <f t="shared" ref="L19:L22" si="1">+L58-P58</f>
        <v>31404</v>
      </c>
      <c r="M19" s="38"/>
      <c r="N19" s="64">
        <v>63624</v>
      </c>
    </row>
    <row r="20" spans="1:17" ht="18" customHeight="1" x14ac:dyDescent="0.5">
      <c r="B20" s="19" t="s">
        <v>192</v>
      </c>
      <c r="C20" s="63"/>
      <c r="D20" s="63"/>
      <c r="E20" s="63"/>
      <c r="F20" s="37"/>
      <c r="H20" s="64">
        <f t="shared" si="0"/>
        <v>677</v>
      </c>
      <c r="I20" s="38"/>
      <c r="J20" s="64">
        <v>4153</v>
      </c>
      <c r="K20" s="38"/>
      <c r="L20" s="64">
        <f t="shared" si="1"/>
        <v>677</v>
      </c>
      <c r="M20" s="38"/>
      <c r="N20" s="64">
        <v>4153</v>
      </c>
    </row>
    <row r="21" spans="1:17" ht="18" customHeight="1" x14ac:dyDescent="0.5">
      <c r="B21" s="19" t="s">
        <v>14</v>
      </c>
      <c r="C21" s="63"/>
      <c r="D21" s="63"/>
      <c r="E21" s="63"/>
      <c r="F21" s="37">
        <v>5</v>
      </c>
      <c r="H21" s="64">
        <f t="shared" si="0"/>
        <v>48826</v>
      </c>
      <c r="I21" s="38"/>
      <c r="J21" s="64">
        <v>43821</v>
      </c>
      <c r="K21" s="38"/>
      <c r="L21" s="64">
        <f t="shared" si="1"/>
        <v>52025</v>
      </c>
      <c r="M21" s="38"/>
      <c r="N21" s="64">
        <v>43645</v>
      </c>
    </row>
    <row r="22" spans="1:17" ht="18" customHeight="1" x14ac:dyDescent="0.5">
      <c r="B22" s="19" t="s">
        <v>15</v>
      </c>
      <c r="C22" s="63"/>
      <c r="D22" s="63"/>
      <c r="E22" s="63"/>
      <c r="F22" s="37">
        <v>5</v>
      </c>
      <c r="H22" s="200">
        <f t="shared" si="0"/>
        <v>25399</v>
      </c>
      <c r="I22" s="201"/>
      <c r="J22" s="200">
        <v>26428</v>
      </c>
      <c r="K22" s="201"/>
      <c r="L22" s="200">
        <f t="shared" si="1"/>
        <v>24408</v>
      </c>
      <c r="M22" s="201"/>
      <c r="N22" s="200">
        <v>25230</v>
      </c>
    </row>
    <row r="23" spans="1:17" ht="17.45" customHeight="1" x14ac:dyDescent="0.5">
      <c r="B23" s="36" t="s">
        <v>143</v>
      </c>
      <c r="C23" s="63"/>
      <c r="D23" s="63"/>
      <c r="E23" s="63"/>
      <c r="F23" s="37"/>
      <c r="H23" s="67">
        <f t="shared" si="0"/>
        <v>6507</v>
      </c>
      <c r="I23" s="201"/>
      <c r="J23" s="77">
        <v>0</v>
      </c>
      <c r="K23" s="201"/>
      <c r="L23" s="67">
        <f t="shared" ref="L23" si="2">+L62-P62</f>
        <v>6235</v>
      </c>
      <c r="M23" s="201"/>
      <c r="N23" s="77">
        <v>0</v>
      </c>
      <c r="O23" s="90"/>
      <c r="P23" s="90"/>
      <c r="Q23" s="73"/>
    </row>
    <row r="24" spans="1:17" s="192" customFormat="1" ht="18" customHeight="1" x14ac:dyDescent="0.5">
      <c r="A24" s="191" t="s">
        <v>11</v>
      </c>
      <c r="C24" s="193"/>
      <c r="D24" s="193"/>
      <c r="E24" s="193"/>
      <c r="F24" s="194"/>
      <c r="G24" s="195"/>
      <c r="H24" s="196">
        <f>SUM(H18:H23)</f>
        <v>336359</v>
      </c>
      <c r="I24" s="197"/>
      <c r="J24" s="196">
        <f>SUM(J18:J23)</f>
        <v>250227</v>
      </c>
      <c r="K24" s="197"/>
      <c r="L24" s="196">
        <f>SUM(L18:L23)</f>
        <v>338279</v>
      </c>
      <c r="M24" s="197"/>
      <c r="N24" s="196">
        <f>SUM(N18:N23)</f>
        <v>248425</v>
      </c>
      <c r="O24" s="72"/>
      <c r="P24" s="72"/>
    </row>
    <row r="25" spans="1:17" ht="18" customHeight="1" x14ac:dyDescent="0.5">
      <c r="A25" s="19" t="s">
        <v>157</v>
      </c>
      <c r="C25" s="63"/>
      <c r="D25" s="63"/>
      <c r="E25" s="63"/>
      <c r="F25" s="37"/>
      <c r="H25" s="38">
        <f>+H16-H24</f>
        <v>-2812</v>
      </c>
      <c r="I25" s="38"/>
      <c r="J25" s="38">
        <f>+J16-J24</f>
        <v>-60813</v>
      </c>
      <c r="K25" s="38"/>
      <c r="L25" s="38">
        <f>+L16-L24</f>
        <v>-4688</v>
      </c>
      <c r="M25" s="38"/>
      <c r="N25" s="38">
        <f>+N16-N24</f>
        <v>-49578</v>
      </c>
    </row>
    <row r="26" spans="1:17" ht="18" customHeight="1" x14ac:dyDescent="0.5">
      <c r="A26" s="19" t="s">
        <v>13</v>
      </c>
      <c r="C26" s="63"/>
      <c r="D26" s="63"/>
      <c r="E26" s="63"/>
      <c r="F26" s="37"/>
      <c r="H26" s="67">
        <f>+H65-O65</f>
        <v>3656</v>
      </c>
      <c r="I26" s="38"/>
      <c r="J26" s="67">
        <v>6087</v>
      </c>
      <c r="K26" s="38"/>
      <c r="L26" s="67">
        <f>+L65-P65</f>
        <v>3656</v>
      </c>
      <c r="M26" s="38"/>
      <c r="N26" s="67">
        <v>6087</v>
      </c>
    </row>
    <row r="27" spans="1:17" ht="18" customHeight="1" x14ac:dyDescent="0.5">
      <c r="A27" s="36" t="s">
        <v>125</v>
      </c>
      <c r="B27" s="62"/>
      <c r="C27" s="76"/>
      <c r="D27" s="76"/>
      <c r="E27" s="76"/>
      <c r="F27" s="37"/>
      <c r="H27" s="38">
        <f>+H25-H26</f>
        <v>-6468</v>
      </c>
      <c r="I27" s="64"/>
      <c r="J27" s="38">
        <f>+J25-J26</f>
        <v>-66900</v>
      </c>
      <c r="K27" s="64"/>
      <c r="L27" s="38">
        <f>+L25-L26</f>
        <v>-8344</v>
      </c>
      <c r="M27" s="64"/>
      <c r="N27" s="38">
        <f>+N25-N26</f>
        <v>-55665</v>
      </c>
    </row>
    <row r="28" spans="1:17" ht="18" customHeight="1" x14ac:dyDescent="0.5">
      <c r="A28" s="19" t="s">
        <v>129</v>
      </c>
      <c r="D28" s="63"/>
      <c r="E28" s="63"/>
      <c r="F28" s="37">
        <v>17</v>
      </c>
      <c r="H28" s="65">
        <v>-564</v>
      </c>
      <c r="I28" s="64"/>
      <c r="J28" s="65">
        <v>-12536</v>
      </c>
      <c r="K28" s="64"/>
      <c r="L28" s="65">
        <v>-564</v>
      </c>
      <c r="M28" s="64"/>
      <c r="N28" s="65">
        <v>-13668</v>
      </c>
    </row>
    <row r="29" spans="1:17" ht="18" customHeight="1" x14ac:dyDescent="0.5">
      <c r="A29" s="19" t="s">
        <v>126</v>
      </c>
      <c r="B29" s="36"/>
      <c r="C29" s="63"/>
      <c r="D29" s="63"/>
      <c r="E29" s="63"/>
      <c r="F29" s="37"/>
      <c r="H29" s="65">
        <f>+H27-H28</f>
        <v>-5904</v>
      </c>
      <c r="I29" s="38"/>
      <c r="J29" s="65">
        <f>+J27-J28</f>
        <v>-54364</v>
      </c>
      <c r="K29" s="38"/>
      <c r="L29" s="65">
        <f>+L27-L28</f>
        <v>-7780</v>
      </c>
      <c r="M29" s="38"/>
      <c r="N29" s="65">
        <f>+N27-N28</f>
        <v>-41997</v>
      </c>
    </row>
    <row r="30" spans="1:17" ht="6" customHeight="1" x14ac:dyDescent="0.5">
      <c r="B30" s="36"/>
      <c r="C30" s="63"/>
      <c r="D30" s="63"/>
      <c r="E30" s="63"/>
      <c r="F30" s="37"/>
      <c r="H30" s="38"/>
      <c r="I30" s="38"/>
      <c r="J30" s="38"/>
      <c r="K30" s="38"/>
      <c r="L30" s="38"/>
      <c r="M30" s="38"/>
      <c r="N30" s="38"/>
    </row>
    <row r="31" spans="1:17" ht="18" customHeight="1" x14ac:dyDescent="0.5">
      <c r="A31" s="19" t="s">
        <v>166</v>
      </c>
      <c r="B31" s="36"/>
      <c r="C31" s="63"/>
      <c r="D31" s="63"/>
      <c r="E31" s="63"/>
      <c r="F31" s="37"/>
      <c r="H31" s="38"/>
      <c r="I31" s="38"/>
      <c r="J31" s="38"/>
      <c r="K31" s="38"/>
      <c r="L31" s="38"/>
      <c r="M31" s="38"/>
      <c r="N31" s="38"/>
    </row>
    <row r="32" spans="1:17" ht="18" customHeight="1" x14ac:dyDescent="0.5">
      <c r="A32" s="19" t="s">
        <v>80</v>
      </c>
      <c r="B32" s="36"/>
      <c r="C32" s="63"/>
      <c r="D32" s="63"/>
      <c r="E32" s="63"/>
      <c r="F32" s="37"/>
      <c r="H32" s="38"/>
      <c r="I32" s="38"/>
      <c r="J32" s="38"/>
      <c r="K32" s="38"/>
      <c r="L32" s="38"/>
      <c r="M32" s="38"/>
      <c r="N32" s="38"/>
    </row>
    <row r="33" spans="1:16" ht="18" customHeight="1" x14ac:dyDescent="0.5">
      <c r="B33" s="36" t="s">
        <v>79</v>
      </c>
      <c r="C33" s="63"/>
      <c r="D33" s="63"/>
      <c r="E33" s="63"/>
      <c r="F33" s="37"/>
      <c r="H33" s="38"/>
      <c r="I33" s="38"/>
      <c r="J33" s="38"/>
      <c r="K33" s="38"/>
      <c r="L33" s="38"/>
      <c r="M33" s="38"/>
      <c r="N33" s="38"/>
    </row>
    <row r="34" spans="1:16" ht="18" customHeight="1" x14ac:dyDescent="0.5">
      <c r="B34" s="36"/>
      <c r="C34" s="63" t="s">
        <v>78</v>
      </c>
      <c r="D34" s="63"/>
      <c r="E34" s="63"/>
      <c r="F34" s="37"/>
      <c r="H34" s="67">
        <f>+H76-O76</f>
        <v>608</v>
      </c>
      <c r="I34" s="38"/>
      <c r="J34" s="65">
        <v>-1477</v>
      </c>
      <c r="K34" s="38"/>
      <c r="L34" s="77">
        <f>+L76-P76</f>
        <v>0</v>
      </c>
      <c r="M34" s="38"/>
      <c r="N34" s="77">
        <v>0</v>
      </c>
    </row>
    <row r="35" spans="1:16" ht="18" customHeight="1" x14ac:dyDescent="0.5">
      <c r="A35" s="19" t="s">
        <v>124</v>
      </c>
      <c r="B35" s="36"/>
      <c r="C35" s="63"/>
      <c r="D35" s="63"/>
      <c r="E35" s="63"/>
      <c r="F35" s="37"/>
      <c r="H35" s="67">
        <f>SUM(H32:H34)</f>
        <v>608</v>
      </c>
      <c r="I35" s="38"/>
      <c r="J35" s="65">
        <f>SUM(J32:J34)</f>
        <v>-1477</v>
      </c>
      <c r="K35" s="38"/>
      <c r="L35" s="198">
        <f>SUM(L32:L34)</f>
        <v>0</v>
      </c>
      <c r="M35" s="199"/>
      <c r="N35" s="198">
        <f>SUM(N32:N34)</f>
        <v>0</v>
      </c>
    </row>
    <row r="36" spans="1:16" ht="18" customHeight="1" thickBot="1" x14ac:dyDescent="0.55000000000000004">
      <c r="A36" s="19" t="s">
        <v>128</v>
      </c>
      <c r="B36" s="36"/>
      <c r="C36" s="63"/>
      <c r="D36" s="63"/>
      <c r="E36" s="63"/>
      <c r="F36" s="37"/>
      <c r="H36" s="78">
        <f>+H29+H35</f>
        <v>-5296</v>
      </c>
      <c r="I36" s="38"/>
      <c r="J36" s="78">
        <f>+J29+J35</f>
        <v>-55841</v>
      </c>
      <c r="K36" s="38"/>
      <c r="L36" s="78">
        <f>+L29+L35</f>
        <v>-7780</v>
      </c>
      <c r="M36" s="38"/>
      <c r="N36" s="78">
        <f>+N29+N35</f>
        <v>-41997</v>
      </c>
    </row>
    <row r="37" spans="1:16" ht="5.25" customHeight="1" thickTop="1" x14ac:dyDescent="0.5">
      <c r="B37" s="36"/>
      <c r="C37" s="63"/>
      <c r="D37" s="63"/>
      <c r="E37" s="63"/>
      <c r="F37" s="37"/>
      <c r="H37" s="64"/>
      <c r="I37" s="38"/>
      <c r="J37" s="64"/>
      <c r="K37" s="38"/>
      <c r="L37" s="64"/>
      <c r="M37" s="38"/>
      <c r="N37" s="64"/>
    </row>
    <row r="38" spans="1:16" ht="18" customHeight="1" thickBot="1" x14ac:dyDescent="0.55000000000000004">
      <c r="A38" s="19" t="s">
        <v>127</v>
      </c>
      <c r="B38" s="36"/>
      <c r="C38" s="63"/>
      <c r="D38" s="63"/>
      <c r="E38" s="63"/>
      <c r="F38" s="37">
        <v>19</v>
      </c>
      <c r="H38" s="79">
        <v>-0.28000000000000003</v>
      </c>
      <c r="I38" s="38"/>
      <c r="J38" s="79">
        <f>+J29/21331</f>
        <v>-2.5485912521682059</v>
      </c>
      <c r="K38" s="38"/>
      <c r="L38" s="79">
        <f>+L29/21331</f>
        <v>-0.36472739205850641</v>
      </c>
      <c r="M38" s="38"/>
      <c r="N38" s="79">
        <f>+N29/21331</f>
        <v>-1.9688247152032254</v>
      </c>
    </row>
    <row r="39" spans="1:16" ht="2.25" customHeight="1" thickTop="1" x14ac:dyDescent="0.5">
      <c r="B39" s="36"/>
      <c r="C39" s="63"/>
      <c r="D39" s="63"/>
      <c r="E39" s="63"/>
      <c r="F39" s="37"/>
      <c r="H39" s="80"/>
      <c r="I39" s="38"/>
      <c r="J39" s="80"/>
      <c r="K39" s="38"/>
      <c r="L39" s="80"/>
      <c r="M39" s="38"/>
      <c r="N39" s="80"/>
    </row>
    <row r="40" spans="1:16" s="88" customFormat="1" ht="24.95" customHeight="1" x14ac:dyDescent="0.5">
      <c r="A40" s="81"/>
      <c r="B40" s="82"/>
      <c r="C40" s="83"/>
      <c r="D40" s="83"/>
      <c r="E40" s="83"/>
      <c r="F40" s="84"/>
      <c r="G40" s="85"/>
      <c r="H40" s="86"/>
      <c r="I40" s="86"/>
      <c r="J40" s="86"/>
      <c r="K40" s="86"/>
      <c r="L40" s="86"/>
      <c r="M40" s="86"/>
      <c r="N40" s="86"/>
      <c r="O40" s="87"/>
      <c r="P40" s="87"/>
    </row>
    <row r="41" spans="1:16" ht="21.95" customHeight="1" x14ac:dyDescent="0.5">
      <c r="A41" s="41"/>
      <c r="B41" s="36"/>
      <c r="D41" s="36"/>
      <c r="F41" s="37"/>
      <c r="G41" s="38"/>
      <c r="H41" s="38"/>
      <c r="I41" s="38"/>
      <c r="J41" s="38"/>
      <c r="K41" s="38"/>
      <c r="L41" s="58"/>
      <c r="M41" s="59"/>
      <c r="N41" s="15" t="s">
        <v>68</v>
      </c>
      <c r="O41" s="70"/>
      <c r="P41" s="70"/>
    </row>
    <row r="42" spans="1:16" ht="21.95" customHeight="1" x14ac:dyDescent="0.5">
      <c r="A42" s="41"/>
      <c r="B42" s="36"/>
      <c r="D42" s="36"/>
      <c r="F42" s="37"/>
      <c r="G42" s="38"/>
      <c r="H42" s="38"/>
      <c r="I42" s="38"/>
      <c r="J42" s="38"/>
      <c r="K42" s="38"/>
      <c r="L42" s="58"/>
      <c r="M42" s="59"/>
      <c r="N42" s="71" t="s">
        <v>69</v>
      </c>
      <c r="O42" s="70"/>
      <c r="P42" s="70"/>
    </row>
    <row r="43" spans="1:16" ht="21.95" customHeight="1" x14ac:dyDescent="0.5">
      <c r="A43" s="214" t="s">
        <v>59</v>
      </c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</row>
    <row r="44" spans="1:16" ht="21.95" customHeight="1" x14ac:dyDescent="0.5">
      <c r="A44" s="210" t="s">
        <v>50</v>
      </c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</row>
    <row r="45" spans="1:16" ht="21.95" customHeight="1" x14ac:dyDescent="0.5">
      <c r="A45" s="210" t="s">
        <v>167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</row>
    <row r="46" spans="1:16" ht="21.95" customHeight="1" x14ac:dyDescent="0.5">
      <c r="A46" s="210" t="s">
        <v>171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70"/>
      <c r="P46" s="70"/>
    </row>
    <row r="47" spans="1:16" ht="21.95" customHeight="1" x14ac:dyDescent="0.5">
      <c r="A47" s="208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70"/>
      <c r="P47" s="70"/>
    </row>
    <row r="48" spans="1:16" ht="17.45" customHeight="1" x14ac:dyDescent="0.5">
      <c r="A48" s="69"/>
      <c r="B48" s="68"/>
      <c r="C48" s="68"/>
      <c r="D48" s="68"/>
      <c r="E48" s="68"/>
      <c r="F48" s="68"/>
      <c r="G48" s="68"/>
      <c r="H48" s="220" t="s">
        <v>73</v>
      </c>
      <c r="I48" s="220"/>
      <c r="J48" s="220"/>
      <c r="K48" s="220"/>
      <c r="L48" s="220"/>
      <c r="M48" s="220"/>
      <c r="N48" s="220"/>
      <c r="O48" s="70"/>
      <c r="P48" s="70"/>
    </row>
    <row r="49" spans="1:17" ht="17.45" customHeight="1" x14ac:dyDescent="0.5">
      <c r="A49" s="36" t="s">
        <v>6</v>
      </c>
      <c r="B49" s="36"/>
      <c r="D49" s="36"/>
      <c r="F49" s="37"/>
      <c r="H49" s="218" t="s">
        <v>45</v>
      </c>
      <c r="I49" s="218"/>
      <c r="J49" s="218"/>
      <c r="K49" s="45"/>
      <c r="L49" s="219" t="s">
        <v>46</v>
      </c>
      <c r="M49" s="219"/>
      <c r="N49" s="219"/>
      <c r="O49" s="89" t="s">
        <v>184</v>
      </c>
      <c r="P49" s="89" t="s">
        <v>185</v>
      </c>
    </row>
    <row r="50" spans="1:17" ht="17.45" customHeight="1" x14ac:dyDescent="0.5">
      <c r="A50" s="36"/>
      <c r="B50" s="36"/>
      <c r="D50" s="36"/>
      <c r="F50" s="37" t="s">
        <v>0</v>
      </c>
      <c r="H50" s="61" t="s">
        <v>148</v>
      </c>
      <c r="I50" s="37"/>
      <c r="J50" s="61" t="s">
        <v>132</v>
      </c>
      <c r="K50" s="37"/>
      <c r="L50" s="61" t="s">
        <v>148</v>
      </c>
      <c r="M50" s="37"/>
      <c r="N50" s="61" t="s">
        <v>132</v>
      </c>
      <c r="O50" s="89" t="s">
        <v>168</v>
      </c>
      <c r="P50" s="89" t="s">
        <v>169</v>
      </c>
    </row>
    <row r="51" spans="1:17" ht="17.45" customHeight="1" x14ac:dyDescent="0.5">
      <c r="A51" s="36" t="s">
        <v>47</v>
      </c>
      <c r="B51" s="60"/>
      <c r="C51" s="60"/>
      <c r="D51" s="60"/>
      <c r="E51" s="60"/>
      <c r="F51" s="35"/>
      <c r="G51" s="35"/>
      <c r="H51" s="35"/>
      <c r="I51" s="35"/>
      <c r="J51" s="35"/>
      <c r="K51" s="35"/>
      <c r="L51" s="35"/>
      <c r="M51" s="38"/>
      <c r="N51" s="35"/>
    </row>
    <row r="52" spans="1:17" ht="17.45" customHeight="1" x14ac:dyDescent="0.5">
      <c r="A52" s="37"/>
      <c r="B52" s="36" t="s">
        <v>48</v>
      </c>
      <c r="C52" s="60"/>
      <c r="D52" s="60"/>
      <c r="E52" s="60"/>
      <c r="F52" s="37" t="s">
        <v>182</v>
      </c>
      <c r="G52" s="35"/>
      <c r="H52" s="73">
        <v>603156</v>
      </c>
      <c r="I52" s="35"/>
      <c r="J52" s="73">
        <v>453520</v>
      </c>
      <c r="K52" s="35"/>
      <c r="L52" s="73">
        <v>603087</v>
      </c>
      <c r="M52" s="38"/>
      <c r="N52" s="73">
        <v>451769</v>
      </c>
      <c r="O52" s="90">
        <v>270964</v>
      </c>
      <c r="P52" s="90">
        <v>270862</v>
      </c>
      <c r="Q52" s="73"/>
    </row>
    <row r="53" spans="1:17" ht="17.45" customHeight="1" x14ac:dyDescent="0.5">
      <c r="A53" s="37"/>
      <c r="B53" s="36" t="s">
        <v>165</v>
      </c>
      <c r="C53" s="60"/>
      <c r="D53" s="60"/>
      <c r="E53" s="60"/>
      <c r="F53" s="37">
        <v>5</v>
      </c>
      <c r="G53" s="35"/>
      <c r="H53" s="91">
        <v>0</v>
      </c>
      <c r="I53" s="35"/>
      <c r="J53" s="91">
        <v>0</v>
      </c>
      <c r="K53" s="35"/>
      <c r="L53" s="91">
        <v>0</v>
      </c>
      <c r="M53" s="38"/>
      <c r="N53" s="73">
        <v>9655</v>
      </c>
      <c r="P53" s="90"/>
      <c r="Q53" s="73"/>
    </row>
    <row r="54" spans="1:17" ht="17.45" customHeight="1" x14ac:dyDescent="0.5">
      <c r="B54" s="36" t="s">
        <v>49</v>
      </c>
      <c r="C54" s="63"/>
      <c r="D54" s="63"/>
      <c r="E54" s="63"/>
      <c r="F54" s="37">
        <v>5</v>
      </c>
      <c r="H54" s="67">
        <v>2486</v>
      </c>
      <c r="I54" s="38"/>
      <c r="J54" s="67">
        <v>1867</v>
      </c>
      <c r="K54" s="38"/>
      <c r="L54" s="67">
        <v>2517</v>
      </c>
      <c r="M54" s="38"/>
      <c r="N54" s="67">
        <v>1861</v>
      </c>
      <c r="O54" s="90">
        <v>1131</v>
      </c>
      <c r="P54" s="90">
        <v>1151</v>
      </c>
      <c r="Q54" s="73"/>
    </row>
    <row r="55" spans="1:17" ht="17.45" customHeight="1" x14ac:dyDescent="0.5">
      <c r="A55" s="19" t="s">
        <v>10</v>
      </c>
      <c r="B55" s="36"/>
      <c r="C55" s="63"/>
      <c r="D55" s="63"/>
      <c r="E55" s="63"/>
      <c r="F55" s="37"/>
      <c r="H55" s="67">
        <f>SUM(H52:H54)</f>
        <v>605642</v>
      </c>
      <c r="I55" s="38"/>
      <c r="J55" s="67">
        <f>SUM(J52:J54)</f>
        <v>455387</v>
      </c>
      <c r="K55" s="38"/>
      <c r="L55" s="67">
        <f>SUM(L52:L54)</f>
        <v>605604</v>
      </c>
      <c r="M55" s="38"/>
      <c r="N55" s="67">
        <f>SUM(N52:N54)</f>
        <v>463285</v>
      </c>
      <c r="O55" s="90"/>
      <c r="P55" s="90"/>
      <c r="Q55" s="73"/>
    </row>
    <row r="56" spans="1:17" ht="17.45" customHeight="1" x14ac:dyDescent="0.5">
      <c r="A56" s="36" t="s">
        <v>7</v>
      </c>
      <c r="C56" s="63"/>
      <c r="D56" s="63"/>
      <c r="E56" s="63"/>
      <c r="F56" s="37"/>
      <c r="H56" s="64"/>
      <c r="I56" s="38"/>
      <c r="J56" s="64"/>
      <c r="K56" s="38"/>
      <c r="L56" s="64"/>
      <c r="M56" s="38"/>
      <c r="N56" s="64"/>
      <c r="O56" s="90"/>
      <c r="P56" s="90"/>
      <c r="Q56" s="73"/>
    </row>
    <row r="57" spans="1:17" ht="17.45" customHeight="1" x14ac:dyDescent="0.5">
      <c r="B57" s="19" t="s">
        <v>8</v>
      </c>
      <c r="C57" s="63"/>
      <c r="D57" s="63"/>
      <c r="E57" s="63"/>
      <c r="F57" s="37"/>
      <c r="H57" s="64">
        <v>395548</v>
      </c>
      <c r="I57" s="38"/>
      <c r="J57" s="64">
        <v>290980</v>
      </c>
      <c r="K57" s="38"/>
      <c r="L57" s="64">
        <v>395431</v>
      </c>
      <c r="M57" s="38"/>
      <c r="N57" s="64">
        <v>290835</v>
      </c>
      <c r="O57" s="90">
        <v>172002</v>
      </c>
      <c r="P57" s="90">
        <v>171901</v>
      </c>
      <c r="Q57" s="73"/>
    </row>
    <row r="58" spans="1:17" ht="17.45" customHeight="1" x14ac:dyDescent="0.5">
      <c r="B58" s="19" t="s">
        <v>77</v>
      </c>
      <c r="C58" s="63"/>
      <c r="D58" s="63"/>
      <c r="E58" s="63"/>
      <c r="F58" s="37"/>
      <c r="H58" s="64">
        <v>87795</v>
      </c>
      <c r="I58" s="38"/>
      <c r="J58" s="64">
        <v>108469</v>
      </c>
      <c r="K58" s="38"/>
      <c r="L58" s="64">
        <v>87795</v>
      </c>
      <c r="M58" s="38"/>
      <c r="N58" s="64">
        <v>108469</v>
      </c>
      <c r="O58" s="90">
        <v>56391</v>
      </c>
      <c r="P58" s="90">
        <v>56391</v>
      </c>
      <c r="Q58" s="73"/>
    </row>
    <row r="59" spans="1:17" ht="17.45" customHeight="1" x14ac:dyDescent="0.5">
      <c r="B59" s="19" t="s">
        <v>191</v>
      </c>
      <c r="C59" s="63"/>
      <c r="D59" s="63"/>
      <c r="E59" s="63"/>
      <c r="F59" s="37"/>
      <c r="H59" s="38">
        <v>-5802</v>
      </c>
      <c r="I59" s="38"/>
      <c r="J59" s="64">
        <v>10140</v>
      </c>
      <c r="K59" s="38"/>
      <c r="L59" s="38">
        <v>-5802</v>
      </c>
      <c r="M59" s="38"/>
      <c r="N59" s="64">
        <v>10140</v>
      </c>
      <c r="O59" s="90">
        <v>-6479</v>
      </c>
      <c r="P59" s="90">
        <v>-6479</v>
      </c>
      <c r="Q59" s="73"/>
    </row>
    <row r="60" spans="1:17" ht="17.45" customHeight="1" x14ac:dyDescent="0.5">
      <c r="B60" s="19" t="s">
        <v>14</v>
      </c>
      <c r="C60" s="63"/>
      <c r="D60" s="63"/>
      <c r="E60" s="63"/>
      <c r="F60" s="37">
        <v>5</v>
      </c>
      <c r="H60" s="64">
        <v>97933</v>
      </c>
      <c r="I60" s="38"/>
      <c r="J60" s="64">
        <v>107463</v>
      </c>
      <c r="K60" s="38"/>
      <c r="L60" s="64">
        <v>102014</v>
      </c>
      <c r="M60" s="38"/>
      <c r="N60" s="64">
        <v>106107</v>
      </c>
      <c r="O60" s="90">
        <v>49107</v>
      </c>
      <c r="P60" s="90">
        <v>49989</v>
      </c>
      <c r="Q60" s="73"/>
    </row>
    <row r="61" spans="1:17" ht="17.45" customHeight="1" x14ac:dyDescent="0.5">
      <c r="B61" s="19" t="s">
        <v>15</v>
      </c>
      <c r="C61" s="63"/>
      <c r="D61" s="63"/>
      <c r="E61" s="63"/>
      <c r="F61" s="37">
        <v>5</v>
      </c>
      <c r="H61" s="64">
        <v>50816</v>
      </c>
      <c r="I61" s="38"/>
      <c r="J61" s="64">
        <v>59235</v>
      </c>
      <c r="K61" s="38"/>
      <c r="L61" s="64">
        <v>48843</v>
      </c>
      <c r="M61" s="38"/>
      <c r="N61" s="64">
        <v>55788</v>
      </c>
      <c r="O61" s="90">
        <v>25417</v>
      </c>
      <c r="P61" s="90">
        <v>24435</v>
      </c>
      <c r="Q61" s="73"/>
    </row>
    <row r="62" spans="1:17" ht="17.45" customHeight="1" x14ac:dyDescent="0.5">
      <c r="B62" s="36" t="s">
        <v>143</v>
      </c>
      <c r="C62" s="63"/>
      <c r="D62" s="63"/>
      <c r="E62" s="63"/>
      <c r="F62" s="207">
        <v>21.2</v>
      </c>
      <c r="H62" s="67">
        <v>13533</v>
      </c>
      <c r="I62" s="38"/>
      <c r="J62" s="67">
        <v>63055</v>
      </c>
      <c r="K62" s="38"/>
      <c r="L62" s="67">
        <v>13087</v>
      </c>
      <c r="M62" s="38"/>
      <c r="N62" s="67">
        <v>62742</v>
      </c>
      <c r="O62" s="90">
        <v>7026</v>
      </c>
      <c r="P62" s="90">
        <v>6852</v>
      </c>
      <c r="Q62" s="73"/>
    </row>
    <row r="63" spans="1:17" ht="17.45" customHeight="1" x14ac:dyDescent="0.5">
      <c r="A63" s="36" t="s">
        <v>11</v>
      </c>
      <c r="C63" s="63"/>
      <c r="D63" s="63"/>
      <c r="E63" s="63"/>
      <c r="F63" s="37"/>
      <c r="H63" s="75">
        <f>SUM(H57:H62)</f>
        <v>639823</v>
      </c>
      <c r="I63" s="38"/>
      <c r="J63" s="75">
        <f>SUM(J57:J62)</f>
        <v>639342</v>
      </c>
      <c r="K63" s="38"/>
      <c r="L63" s="75">
        <f>SUM(L57:L62)</f>
        <v>641368</v>
      </c>
      <c r="M63" s="38"/>
      <c r="N63" s="75">
        <f>SUM(N57:N62)</f>
        <v>634081</v>
      </c>
      <c r="O63" s="90"/>
      <c r="P63" s="90"/>
      <c r="Q63" s="73"/>
    </row>
    <row r="64" spans="1:17" ht="17.45" customHeight="1" x14ac:dyDescent="0.5">
      <c r="A64" s="19" t="s">
        <v>157</v>
      </c>
      <c r="C64" s="63"/>
      <c r="D64" s="63"/>
      <c r="E64" s="63"/>
      <c r="F64" s="37"/>
      <c r="H64" s="38">
        <f>+H55-H63</f>
        <v>-34181</v>
      </c>
      <c r="I64" s="38"/>
      <c r="J64" s="38">
        <f>+J55-J63</f>
        <v>-183955</v>
      </c>
      <c r="K64" s="38"/>
      <c r="L64" s="38">
        <f>+L55-L63</f>
        <v>-35764</v>
      </c>
      <c r="M64" s="38"/>
      <c r="N64" s="38">
        <f>+N55-N63</f>
        <v>-170796</v>
      </c>
      <c r="O64" s="90"/>
      <c r="P64" s="90"/>
      <c r="Q64" s="73"/>
    </row>
    <row r="65" spans="1:17" ht="17.45" customHeight="1" x14ac:dyDescent="0.5">
      <c r="A65" s="19" t="s">
        <v>13</v>
      </c>
      <c r="C65" s="63"/>
      <c r="D65" s="63"/>
      <c r="E65" s="63"/>
      <c r="F65" s="37"/>
      <c r="H65" s="67">
        <v>10225</v>
      </c>
      <c r="I65" s="38"/>
      <c r="J65" s="67">
        <v>10298</v>
      </c>
      <c r="K65" s="38"/>
      <c r="L65" s="67">
        <v>10225</v>
      </c>
      <c r="M65" s="38"/>
      <c r="N65" s="67">
        <v>10298</v>
      </c>
      <c r="O65" s="90">
        <v>6569</v>
      </c>
      <c r="P65" s="90">
        <v>6569</v>
      </c>
      <c r="Q65" s="73"/>
    </row>
    <row r="66" spans="1:17" ht="17.45" customHeight="1" x14ac:dyDescent="0.5">
      <c r="A66" s="36" t="s">
        <v>125</v>
      </c>
      <c r="B66" s="62"/>
      <c r="C66" s="76"/>
      <c r="D66" s="76"/>
      <c r="E66" s="76"/>
      <c r="F66" s="37"/>
      <c r="H66" s="38">
        <f>+H64-H65</f>
        <v>-44406</v>
      </c>
      <c r="I66" s="38"/>
      <c r="J66" s="38">
        <f>+J64-J65</f>
        <v>-194253</v>
      </c>
      <c r="K66" s="38"/>
      <c r="L66" s="38">
        <f>+L64-L65</f>
        <v>-45989</v>
      </c>
      <c r="M66" s="38"/>
      <c r="N66" s="38">
        <f>+N64-N65</f>
        <v>-181094</v>
      </c>
      <c r="O66" s="90"/>
      <c r="P66" s="90"/>
      <c r="Q66" s="73"/>
    </row>
    <row r="67" spans="1:17" ht="17.45" customHeight="1" x14ac:dyDescent="0.5">
      <c r="A67" s="19" t="s">
        <v>129</v>
      </c>
      <c r="D67" s="63"/>
      <c r="E67" s="63"/>
      <c r="F67" s="37">
        <v>17</v>
      </c>
      <c r="H67" s="65">
        <v>-5223</v>
      </c>
      <c r="I67" s="38"/>
      <c r="J67" s="65">
        <v>-37864</v>
      </c>
      <c r="K67" s="38"/>
      <c r="L67" s="65">
        <v>-5223</v>
      </c>
      <c r="M67" s="38"/>
      <c r="N67" s="65">
        <v>-38763</v>
      </c>
      <c r="O67" s="90">
        <v>-4659</v>
      </c>
      <c r="P67" s="90">
        <v>-4659</v>
      </c>
      <c r="Q67" s="73"/>
    </row>
    <row r="68" spans="1:17" ht="17.45" customHeight="1" x14ac:dyDescent="0.5">
      <c r="A68" s="19" t="s">
        <v>126</v>
      </c>
      <c r="B68" s="36"/>
      <c r="C68" s="63"/>
      <c r="D68" s="63"/>
      <c r="E68" s="63"/>
      <c r="F68" s="37"/>
      <c r="H68" s="65">
        <f>+H66-H67</f>
        <v>-39183</v>
      </c>
      <c r="I68" s="38"/>
      <c r="J68" s="65">
        <v>-156389</v>
      </c>
      <c r="K68" s="38"/>
      <c r="L68" s="65">
        <f>+L66-L67</f>
        <v>-40766</v>
      </c>
      <c r="M68" s="38"/>
      <c r="N68" s="65">
        <v>-142331</v>
      </c>
      <c r="O68" s="90"/>
      <c r="P68" s="90"/>
    </row>
    <row r="69" spans="1:17" ht="3" customHeight="1" x14ac:dyDescent="0.5">
      <c r="B69" s="36"/>
      <c r="C69" s="63"/>
      <c r="D69" s="63"/>
      <c r="E69" s="63"/>
      <c r="F69" s="37"/>
      <c r="H69" s="38"/>
      <c r="I69" s="38"/>
      <c r="J69" s="38"/>
      <c r="K69" s="38"/>
      <c r="L69" s="38"/>
      <c r="M69" s="38"/>
      <c r="N69" s="38"/>
      <c r="O69" s="90"/>
      <c r="P69" s="90"/>
    </row>
    <row r="70" spans="1:17" ht="17.45" customHeight="1" x14ac:dyDescent="0.5">
      <c r="A70" s="19" t="s">
        <v>166</v>
      </c>
      <c r="B70" s="36"/>
      <c r="C70" s="63"/>
      <c r="D70" s="63"/>
      <c r="E70" s="63"/>
      <c r="F70" s="37"/>
      <c r="H70" s="38"/>
      <c r="I70" s="38"/>
      <c r="J70" s="38"/>
      <c r="K70" s="38"/>
      <c r="L70" s="38"/>
      <c r="M70" s="38"/>
      <c r="N70" s="38"/>
      <c r="O70" s="90"/>
      <c r="P70" s="90"/>
    </row>
    <row r="71" spans="1:17" ht="17.45" customHeight="1" x14ac:dyDescent="0.5">
      <c r="A71" s="19" t="s">
        <v>139</v>
      </c>
      <c r="B71" s="36"/>
      <c r="C71" s="63"/>
      <c r="D71" s="63"/>
      <c r="E71" s="63"/>
      <c r="F71" s="37"/>
      <c r="H71" s="38"/>
      <c r="I71" s="38"/>
      <c r="J71" s="38"/>
      <c r="K71" s="38"/>
      <c r="L71" s="38"/>
      <c r="M71" s="38"/>
      <c r="N71" s="38"/>
      <c r="O71" s="90"/>
      <c r="P71" s="90"/>
    </row>
    <row r="72" spans="1:17" ht="17.45" customHeight="1" x14ac:dyDescent="0.5">
      <c r="B72" s="36" t="s">
        <v>79</v>
      </c>
      <c r="C72" s="63"/>
      <c r="D72" s="63"/>
      <c r="E72" s="63"/>
      <c r="F72" s="37"/>
      <c r="H72" s="38"/>
      <c r="I72" s="38"/>
      <c r="J72" s="38"/>
      <c r="K72" s="38"/>
      <c r="L72" s="38"/>
      <c r="M72" s="38"/>
      <c r="N72" s="38"/>
      <c r="O72" s="90"/>
      <c r="P72" s="90"/>
    </row>
    <row r="73" spans="1:17" ht="17.45" customHeight="1" x14ac:dyDescent="0.5">
      <c r="B73" s="36"/>
      <c r="C73" s="63" t="s">
        <v>140</v>
      </c>
      <c r="E73" s="63"/>
      <c r="F73" s="37"/>
      <c r="H73" s="205">
        <v>0</v>
      </c>
      <c r="I73" s="64"/>
      <c r="J73" s="64">
        <v>206856</v>
      </c>
      <c r="K73" s="64"/>
      <c r="L73" s="205">
        <v>0</v>
      </c>
      <c r="M73" s="64"/>
      <c r="N73" s="64">
        <v>206856</v>
      </c>
      <c r="O73" s="90">
        <v>0</v>
      </c>
      <c r="P73" s="90">
        <v>0</v>
      </c>
    </row>
    <row r="74" spans="1:17" ht="17.45" customHeight="1" x14ac:dyDescent="0.5">
      <c r="A74" s="19" t="s">
        <v>80</v>
      </c>
      <c r="B74" s="36"/>
      <c r="C74" s="63"/>
      <c r="D74" s="63"/>
      <c r="E74" s="63"/>
      <c r="F74" s="37"/>
      <c r="H74" s="38"/>
      <c r="I74" s="38"/>
      <c r="J74" s="38"/>
      <c r="K74" s="38"/>
      <c r="L74" s="38"/>
      <c r="M74" s="38"/>
      <c r="N74" s="38"/>
      <c r="O74" s="90"/>
      <c r="P74" s="90"/>
    </row>
    <row r="75" spans="1:17" ht="17.45" customHeight="1" x14ac:dyDescent="0.5">
      <c r="B75" s="36" t="s">
        <v>79</v>
      </c>
      <c r="C75" s="63"/>
      <c r="D75" s="63"/>
      <c r="E75" s="63"/>
      <c r="F75" s="37"/>
      <c r="H75" s="38"/>
      <c r="I75" s="38"/>
      <c r="J75" s="38"/>
      <c r="K75" s="38"/>
      <c r="L75" s="38"/>
      <c r="M75" s="38"/>
      <c r="N75" s="38"/>
      <c r="O75" s="90"/>
      <c r="P75" s="90"/>
    </row>
    <row r="76" spans="1:17" ht="17.45" customHeight="1" x14ac:dyDescent="0.5">
      <c r="B76" s="36"/>
      <c r="C76" s="63" t="s">
        <v>78</v>
      </c>
      <c r="D76" s="63"/>
      <c r="E76" s="63"/>
      <c r="F76" s="37"/>
      <c r="H76" s="67">
        <v>1153</v>
      </c>
      <c r="I76" s="38"/>
      <c r="J76" s="67">
        <v>313</v>
      </c>
      <c r="K76" s="38"/>
      <c r="L76" s="77">
        <v>0</v>
      </c>
      <c r="M76" s="38"/>
      <c r="N76" s="77">
        <v>0</v>
      </c>
      <c r="O76" s="90">
        <v>545</v>
      </c>
      <c r="P76" s="90">
        <v>0</v>
      </c>
      <c r="Q76" s="36"/>
    </row>
    <row r="77" spans="1:17" ht="17.45" customHeight="1" x14ac:dyDescent="0.5">
      <c r="A77" s="19" t="s">
        <v>124</v>
      </c>
      <c r="B77" s="36"/>
      <c r="C77" s="63"/>
      <c r="D77" s="63"/>
      <c r="E77" s="63"/>
      <c r="F77" s="37"/>
      <c r="H77" s="67">
        <f>SUM(H72:H76)</f>
        <v>1153</v>
      </c>
      <c r="I77" s="38"/>
      <c r="J77" s="67">
        <f>SUM(J72:J76)</f>
        <v>207169</v>
      </c>
      <c r="K77" s="38"/>
      <c r="L77" s="77">
        <v>0</v>
      </c>
      <c r="M77" s="38"/>
      <c r="N77" s="67">
        <f>SUM(N72:N76)</f>
        <v>206856</v>
      </c>
      <c r="O77" s="90"/>
      <c r="P77" s="90"/>
    </row>
    <row r="78" spans="1:17" ht="17.45" customHeight="1" thickBot="1" x14ac:dyDescent="0.55000000000000004">
      <c r="A78" s="19" t="s">
        <v>128</v>
      </c>
      <c r="B78" s="36"/>
      <c r="C78" s="63"/>
      <c r="D78" s="63"/>
      <c r="E78" s="63"/>
      <c r="F78" s="37"/>
      <c r="H78" s="78">
        <v>-38030</v>
      </c>
      <c r="I78" s="38"/>
      <c r="J78" s="92">
        <f>J68+J77</f>
        <v>50780</v>
      </c>
      <c r="K78" s="38"/>
      <c r="L78" s="78">
        <v>-40766</v>
      </c>
      <c r="M78" s="38"/>
      <c r="N78" s="92">
        <f>N68+N77</f>
        <v>64525</v>
      </c>
      <c r="O78" s="90"/>
      <c r="P78" s="90"/>
    </row>
    <row r="79" spans="1:17" ht="3.75" customHeight="1" thickTop="1" x14ac:dyDescent="0.5">
      <c r="B79" s="36"/>
      <c r="C79" s="63"/>
      <c r="D79" s="63"/>
      <c r="E79" s="63"/>
      <c r="F79" s="37"/>
      <c r="H79" s="64"/>
      <c r="I79" s="38"/>
      <c r="J79" s="64"/>
      <c r="K79" s="38"/>
      <c r="L79" s="64"/>
      <c r="M79" s="38"/>
      <c r="N79" s="64"/>
      <c r="O79" s="90"/>
      <c r="P79" s="90"/>
    </row>
    <row r="80" spans="1:17" ht="17.45" customHeight="1" thickBot="1" x14ac:dyDescent="0.55000000000000004">
      <c r="A80" s="19" t="s">
        <v>127</v>
      </c>
      <c r="B80" s="36"/>
      <c r="C80" s="63"/>
      <c r="D80" s="63"/>
      <c r="E80" s="63"/>
      <c r="F80" s="37">
        <v>19</v>
      </c>
      <c r="H80" s="79">
        <f>H68/21331</f>
        <v>-1.836904036378979</v>
      </c>
      <c r="I80" s="38"/>
      <c r="J80" s="79">
        <f>J68/21331</f>
        <v>-7.3315362617786324</v>
      </c>
      <c r="K80" s="38"/>
      <c r="L80" s="79">
        <f>L68/21331</f>
        <v>-1.9111152782335568</v>
      </c>
      <c r="M80" s="38"/>
      <c r="N80" s="79">
        <f>N68/21331</f>
        <v>-6.6724954291875678</v>
      </c>
      <c r="O80" s="90"/>
      <c r="P80" s="90"/>
    </row>
    <row r="81" spans="1:16" ht="3" customHeight="1" thickTop="1" x14ac:dyDescent="0.5">
      <c r="B81" s="36"/>
      <c r="C81" s="63"/>
      <c r="D81" s="63"/>
      <c r="E81" s="63"/>
      <c r="F81" s="37"/>
      <c r="H81" s="93"/>
      <c r="I81" s="38"/>
      <c r="J81" s="94"/>
      <c r="K81" s="38"/>
      <c r="L81" s="93"/>
      <c r="M81" s="93"/>
      <c r="N81" s="94"/>
      <c r="O81" s="90"/>
      <c r="P81" s="90"/>
    </row>
    <row r="82" spans="1:16" s="88" customFormat="1" ht="22.5" customHeight="1" x14ac:dyDescent="0.5">
      <c r="A82" s="81"/>
      <c r="B82" s="82"/>
      <c r="C82" s="83"/>
      <c r="D82" s="83"/>
      <c r="E82" s="83"/>
      <c r="F82" s="84"/>
      <c r="G82" s="85"/>
      <c r="H82" s="86"/>
      <c r="I82" s="86"/>
      <c r="J82" s="86"/>
      <c r="K82" s="86"/>
      <c r="L82" s="86"/>
      <c r="M82" s="86"/>
      <c r="N82" s="86"/>
      <c r="O82" s="95"/>
      <c r="P82" s="95"/>
    </row>
  </sheetData>
  <mergeCells count="14">
    <mergeCell ref="H49:J49"/>
    <mergeCell ref="L49:N49"/>
    <mergeCell ref="A3:N3"/>
    <mergeCell ref="A4:N4"/>
    <mergeCell ref="A5:N5"/>
    <mergeCell ref="A6:N6"/>
    <mergeCell ref="H8:N8"/>
    <mergeCell ref="H9:J9"/>
    <mergeCell ref="L9:N9"/>
    <mergeCell ref="A43:N43"/>
    <mergeCell ref="A44:N44"/>
    <mergeCell ref="A45:N45"/>
    <mergeCell ref="A46:N46"/>
    <mergeCell ref="H48:N48"/>
  </mergeCells>
  <printOptions horizontalCentered="1"/>
  <pageMargins left="0.78740157480314965" right="0.59055118110236227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7A7EF-1D90-4786-B540-B53B494827BF}">
  <sheetPr>
    <tabColor rgb="FFFDEED1"/>
  </sheetPr>
  <dimension ref="A1:V46"/>
  <sheetViews>
    <sheetView view="pageBreakPreview" topLeftCell="F1" zoomScale="205" zoomScaleNormal="100" zoomScaleSheetLayoutView="205" workbookViewId="0">
      <selection activeCell="V15" sqref="V15"/>
    </sheetView>
  </sheetViews>
  <sheetFormatPr defaultColWidth="9.140625" defaultRowHeight="20.100000000000001" customHeight="1" x14ac:dyDescent="0.5"/>
  <cols>
    <col min="1" max="4" width="1.140625" style="96" customWidth="1"/>
    <col min="5" max="5" width="21.28515625" style="96" customWidth="1"/>
    <col min="6" max="6" width="6.7109375" style="97" customWidth="1"/>
    <col min="7" max="7" width="0.85546875" style="98" customWidth="1"/>
    <col min="8" max="8" width="12.140625" style="99" customWidth="1"/>
    <col min="9" max="9" width="0.85546875" style="99" customWidth="1"/>
    <col min="10" max="10" width="12.140625" style="99" customWidth="1"/>
    <col min="11" max="11" width="0.85546875" style="100" customWidth="1"/>
    <col min="12" max="12" width="12.140625" style="99" customWidth="1"/>
    <col min="13" max="13" width="0.85546875" style="99" customWidth="1"/>
    <col min="14" max="14" width="12.140625" style="5" customWidth="1"/>
    <col min="15" max="15" width="0.85546875" style="100" customWidth="1"/>
    <col min="16" max="16" width="12.140625" style="100" customWidth="1"/>
    <col min="17" max="17" width="0.85546875" style="100" customWidth="1"/>
    <col min="18" max="18" width="12.140625" style="100" customWidth="1"/>
    <col min="19" max="19" width="0.85546875" style="100" customWidth="1"/>
    <col min="20" max="20" width="12.140625" style="100" customWidth="1"/>
    <col min="21" max="21" width="0.85546875" style="100" customWidth="1"/>
    <col min="22" max="22" width="12.140625" style="100" customWidth="1"/>
    <col min="23" max="16384" width="9.140625" style="96"/>
  </cols>
  <sheetData>
    <row r="1" spans="1:22" ht="24" customHeight="1" x14ac:dyDescent="0.5">
      <c r="T1" s="15" t="s">
        <v>68</v>
      </c>
    </row>
    <row r="2" spans="1:22" ht="24" customHeight="1" x14ac:dyDescent="0.5">
      <c r="T2" s="15" t="s">
        <v>69</v>
      </c>
    </row>
    <row r="3" spans="1:22" ht="24" customHeight="1" x14ac:dyDescent="0.5">
      <c r="A3" s="227" t="s">
        <v>60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</row>
    <row r="4" spans="1:22" ht="24" customHeight="1" x14ac:dyDescent="0.5">
      <c r="A4" s="225" t="s">
        <v>70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</row>
    <row r="5" spans="1:22" ht="24" customHeight="1" x14ac:dyDescent="0.5">
      <c r="A5" s="226" t="s">
        <v>41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</row>
    <row r="6" spans="1:22" ht="24" customHeight="1" x14ac:dyDescent="0.5">
      <c r="A6" s="226" t="s">
        <v>171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</row>
    <row r="7" spans="1:22" s="103" customFormat="1" ht="18" customHeight="1" x14ac:dyDescent="0.5">
      <c r="A7" s="101"/>
      <c r="B7" s="101"/>
      <c r="C7" s="101"/>
      <c r="D7" s="101"/>
      <c r="E7" s="101"/>
      <c r="F7" s="102"/>
      <c r="G7" s="102"/>
      <c r="H7" s="229" t="s">
        <v>73</v>
      </c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</row>
    <row r="8" spans="1:22" s="103" customFormat="1" ht="18" customHeight="1" x14ac:dyDescent="0.5">
      <c r="A8" s="104"/>
      <c r="B8" s="104"/>
      <c r="C8" s="104"/>
      <c r="D8" s="104"/>
      <c r="E8" s="104"/>
      <c r="F8" s="105"/>
      <c r="G8" s="105"/>
      <c r="H8" s="223" t="s">
        <v>45</v>
      </c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</row>
    <row r="9" spans="1:22" s="103" customFormat="1" ht="18" customHeight="1" x14ac:dyDescent="0.5">
      <c r="A9" s="104"/>
      <c r="B9" s="104"/>
      <c r="C9" s="104"/>
      <c r="D9" s="104"/>
      <c r="E9" s="104"/>
      <c r="F9" s="105"/>
      <c r="G9" s="105"/>
      <c r="H9" s="106"/>
      <c r="I9" s="106"/>
      <c r="J9" s="106"/>
      <c r="K9" s="106"/>
      <c r="L9" s="223" t="s">
        <v>4</v>
      </c>
      <c r="M9" s="223"/>
      <c r="N9" s="223"/>
      <c r="O9" s="106"/>
      <c r="P9" s="223" t="s">
        <v>17</v>
      </c>
      <c r="Q9" s="223"/>
      <c r="R9" s="223"/>
      <c r="S9" s="223"/>
      <c r="T9" s="223"/>
      <c r="U9" s="107"/>
      <c r="V9" s="107"/>
    </row>
    <row r="10" spans="1:22" s="103" customFormat="1" ht="18" customHeight="1" x14ac:dyDescent="0.5">
      <c r="A10" s="104"/>
      <c r="B10" s="104"/>
      <c r="C10" s="104"/>
      <c r="D10" s="104"/>
      <c r="E10" s="104"/>
      <c r="F10" s="105"/>
      <c r="G10" s="105"/>
      <c r="H10" s="108"/>
      <c r="I10" s="108"/>
      <c r="J10" s="108"/>
      <c r="K10" s="108"/>
      <c r="L10" s="108" t="s">
        <v>55</v>
      </c>
      <c r="M10" s="108"/>
      <c r="N10" s="108"/>
      <c r="O10" s="108"/>
      <c r="P10" s="108"/>
      <c r="Q10" s="106"/>
      <c r="R10" s="108"/>
      <c r="S10" s="108"/>
      <c r="T10" s="106" t="s">
        <v>26</v>
      </c>
      <c r="U10" s="108"/>
      <c r="V10" s="108"/>
    </row>
    <row r="11" spans="1:22" s="103" customFormat="1" ht="18" customHeight="1" x14ac:dyDescent="0.5">
      <c r="A11" s="104"/>
      <c r="B11" s="104"/>
      <c r="C11" s="104"/>
      <c r="D11" s="104"/>
      <c r="E11" s="104"/>
      <c r="G11" s="105"/>
      <c r="H11" s="109" t="s">
        <v>52</v>
      </c>
      <c r="I11" s="106"/>
      <c r="J11" s="109" t="s">
        <v>53</v>
      </c>
      <c r="K11" s="106"/>
      <c r="L11" s="109" t="s">
        <v>54</v>
      </c>
      <c r="M11" s="106"/>
      <c r="N11" s="109"/>
      <c r="O11" s="106"/>
      <c r="P11" s="106" t="s">
        <v>51</v>
      </c>
      <c r="Q11" s="106"/>
      <c r="R11" s="110" t="s">
        <v>56</v>
      </c>
      <c r="S11" s="106"/>
      <c r="T11" s="108" t="s">
        <v>57</v>
      </c>
      <c r="U11" s="106"/>
      <c r="V11" s="106" t="s">
        <v>58</v>
      </c>
    </row>
    <row r="12" spans="1:22" s="103" customFormat="1" ht="18" customHeight="1" x14ac:dyDescent="0.5">
      <c r="A12" s="224"/>
      <c r="B12" s="224"/>
      <c r="C12" s="224"/>
      <c r="D12" s="224"/>
      <c r="E12" s="224"/>
      <c r="F12" s="103" t="s">
        <v>0</v>
      </c>
      <c r="G12" s="105"/>
      <c r="H12" s="111" t="s">
        <v>12</v>
      </c>
      <c r="I12" s="106"/>
      <c r="J12" s="111" t="s">
        <v>38</v>
      </c>
      <c r="K12" s="106"/>
      <c r="L12" s="111" t="s">
        <v>39</v>
      </c>
      <c r="M12" s="106"/>
      <c r="N12" s="111" t="s">
        <v>5</v>
      </c>
      <c r="O12" s="106"/>
      <c r="P12" s="111" t="s">
        <v>18</v>
      </c>
      <c r="Q12" s="106"/>
      <c r="R12" s="111" t="s">
        <v>21</v>
      </c>
      <c r="S12" s="106"/>
      <c r="T12" s="111" t="s">
        <v>19</v>
      </c>
      <c r="U12" s="106"/>
      <c r="V12" s="111" t="s">
        <v>20</v>
      </c>
    </row>
    <row r="13" spans="1:22" s="103" customFormat="1" ht="18" customHeight="1" x14ac:dyDescent="0.5">
      <c r="B13" s="105" t="s">
        <v>149</v>
      </c>
      <c r="C13" s="105"/>
      <c r="D13" s="105"/>
      <c r="E13" s="105"/>
      <c r="F13" s="105"/>
      <c r="G13" s="105"/>
      <c r="H13" s="8">
        <v>213307</v>
      </c>
      <c r="I13" s="8"/>
      <c r="J13" s="8">
        <v>302807</v>
      </c>
      <c r="K13" s="8"/>
      <c r="L13" s="8">
        <v>50000</v>
      </c>
      <c r="M13" s="8"/>
      <c r="N13" s="8">
        <v>536870</v>
      </c>
      <c r="O13" s="8"/>
      <c r="P13" s="8">
        <v>732864</v>
      </c>
      <c r="Q13" s="8"/>
      <c r="R13" s="8">
        <v>-2097</v>
      </c>
      <c r="S13" s="8"/>
      <c r="T13" s="8">
        <v>730767</v>
      </c>
      <c r="U13" s="8"/>
      <c r="V13" s="8">
        <v>1833751</v>
      </c>
    </row>
    <row r="14" spans="1:22" s="103" customFormat="1" ht="18" customHeight="1" x14ac:dyDescent="0.5">
      <c r="B14" s="105" t="s">
        <v>128</v>
      </c>
      <c r="C14" s="105"/>
      <c r="D14" s="105"/>
      <c r="E14" s="105"/>
      <c r="F14" s="105"/>
      <c r="G14" s="105"/>
      <c r="H14" s="114">
        <v>0</v>
      </c>
      <c r="I14" s="113"/>
      <c r="J14" s="114">
        <v>0</v>
      </c>
      <c r="K14" s="113"/>
      <c r="L14" s="114">
        <v>0</v>
      </c>
      <c r="M14" s="106"/>
      <c r="N14" s="115">
        <f>งบกำไรขาดทุนเบ็ดเสร็จ!H68</f>
        <v>-39183</v>
      </c>
      <c r="O14" s="116"/>
      <c r="P14" s="114">
        <v>0</v>
      </c>
      <c r="Q14" s="118"/>
      <c r="R14" s="115">
        <f>งบกำไรขาดทุนเบ็ดเสร็จ!H76</f>
        <v>1153</v>
      </c>
      <c r="S14" s="8"/>
      <c r="T14" s="115">
        <f>SUM(P14:R14)</f>
        <v>1153</v>
      </c>
      <c r="U14" s="8"/>
      <c r="V14" s="115">
        <f>+N14+T14</f>
        <v>-38030</v>
      </c>
    </row>
    <row r="15" spans="1:22" s="103" customFormat="1" ht="18" customHeight="1" thickBot="1" x14ac:dyDescent="0.55000000000000004">
      <c r="B15" s="105" t="s">
        <v>174</v>
      </c>
      <c r="C15" s="105"/>
      <c r="D15" s="105"/>
      <c r="E15" s="105"/>
      <c r="F15" s="105"/>
      <c r="G15" s="105"/>
      <c r="H15" s="119">
        <v>213307</v>
      </c>
      <c r="I15" s="8"/>
      <c r="J15" s="119">
        <v>302807</v>
      </c>
      <c r="K15" s="8"/>
      <c r="L15" s="119">
        <v>50000</v>
      </c>
      <c r="M15" s="8"/>
      <c r="N15" s="119">
        <f>SUM(N13:N14)</f>
        <v>497687</v>
      </c>
      <c r="O15" s="13"/>
      <c r="P15" s="119">
        <v>732864</v>
      </c>
      <c r="Q15" s="8"/>
      <c r="R15" s="119">
        <f>SUM(R13:R14)</f>
        <v>-944</v>
      </c>
      <c r="S15" s="8"/>
      <c r="T15" s="119">
        <f>SUM(T13:T14)</f>
        <v>731920</v>
      </c>
      <c r="U15" s="8"/>
      <c r="V15" s="119">
        <f>SUM(V13:V14)</f>
        <v>1795721</v>
      </c>
    </row>
    <row r="16" spans="1:22" s="103" customFormat="1" ht="18" customHeight="1" thickTop="1" x14ac:dyDescent="0.5">
      <c r="B16" s="105"/>
      <c r="C16" s="105"/>
      <c r="D16" s="105"/>
      <c r="E16" s="105"/>
      <c r="F16" s="105"/>
      <c r="G16" s="105"/>
      <c r="H16" s="13"/>
      <c r="I16" s="8"/>
      <c r="J16" s="13"/>
      <c r="K16" s="8"/>
      <c r="L16" s="13"/>
      <c r="M16" s="8"/>
      <c r="N16" s="13"/>
      <c r="O16" s="13"/>
      <c r="P16" s="13"/>
      <c r="Q16" s="8"/>
      <c r="R16" s="13"/>
      <c r="S16" s="8"/>
      <c r="T16" s="13"/>
      <c r="U16" s="8"/>
      <c r="V16" s="13"/>
    </row>
    <row r="17" spans="1:22" s="103" customFormat="1" ht="18" customHeight="1" x14ac:dyDescent="0.5">
      <c r="B17" s="105" t="s">
        <v>133</v>
      </c>
      <c r="C17" s="105"/>
      <c r="D17" s="105"/>
      <c r="E17" s="105"/>
      <c r="F17" s="105"/>
      <c r="G17" s="105"/>
      <c r="H17" s="8">
        <v>213307</v>
      </c>
      <c r="I17" s="8"/>
      <c r="J17" s="8">
        <v>302807</v>
      </c>
      <c r="K17" s="8"/>
      <c r="L17" s="8">
        <v>50000</v>
      </c>
      <c r="M17" s="8"/>
      <c r="N17" s="8">
        <v>783967</v>
      </c>
      <c r="O17" s="8"/>
      <c r="P17" s="8">
        <v>526008</v>
      </c>
      <c r="Q17" s="8"/>
      <c r="R17" s="8">
        <v>-3267</v>
      </c>
      <c r="S17" s="8"/>
      <c r="T17" s="8">
        <v>522741</v>
      </c>
      <c r="U17" s="8"/>
      <c r="V17" s="8">
        <v>1872822</v>
      </c>
    </row>
    <row r="18" spans="1:22" s="103" customFormat="1" ht="18" customHeight="1" x14ac:dyDescent="0.5">
      <c r="B18" s="105" t="s">
        <v>172</v>
      </c>
      <c r="C18" s="105"/>
      <c r="D18" s="105"/>
      <c r="E18" s="105"/>
      <c r="F18" s="104">
        <v>16</v>
      </c>
      <c r="G18" s="105"/>
      <c r="H18" s="112">
        <v>0</v>
      </c>
      <c r="I18" s="113"/>
      <c r="J18" s="112">
        <v>0</v>
      </c>
      <c r="K18" s="113"/>
      <c r="L18" s="112">
        <v>0</v>
      </c>
      <c r="M18" s="8"/>
      <c r="N18" s="8">
        <v>-12159</v>
      </c>
      <c r="O18" s="8"/>
      <c r="P18" s="112">
        <v>0</v>
      </c>
      <c r="Q18" s="113"/>
      <c r="R18" s="112">
        <v>0</v>
      </c>
      <c r="S18" s="8"/>
      <c r="T18" s="112">
        <v>0</v>
      </c>
      <c r="U18" s="8"/>
      <c r="V18" s="8">
        <v>-12159</v>
      </c>
    </row>
    <row r="19" spans="1:22" s="103" customFormat="1" ht="18" customHeight="1" x14ac:dyDescent="0.5">
      <c r="B19" s="105" t="s">
        <v>128</v>
      </c>
      <c r="C19" s="105"/>
      <c r="D19" s="105"/>
      <c r="E19" s="105"/>
      <c r="F19" s="105"/>
      <c r="G19" s="105"/>
      <c r="H19" s="114">
        <v>0</v>
      </c>
      <c r="I19" s="113"/>
      <c r="J19" s="114">
        <v>0</v>
      </c>
      <c r="K19" s="113"/>
      <c r="L19" s="114">
        <v>0</v>
      </c>
      <c r="M19" s="106"/>
      <c r="N19" s="115">
        <v>-156389</v>
      </c>
      <c r="O19" s="116"/>
      <c r="P19" s="117">
        <v>206856</v>
      </c>
      <c r="Q19" s="118"/>
      <c r="R19" s="115">
        <v>313</v>
      </c>
      <c r="S19" s="8"/>
      <c r="T19" s="115">
        <v>207169</v>
      </c>
      <c r="U19" s="8"/>
      <c r="V19" s="115">
        <v>50780</v>
      </c>
    </row>
    <row r="20" spans="1:22" s="103" customFormat="1" ht="18" customHeight="1" thickBot="1" x14ac:dyDescent="0.55000000000000004">
      <c r="B20" s="105" t="s">
        <v>173</v>
      </c>
      <c r="H20" s="119">
        <v>213307</v>
      </c>
      <c r="I20" s="8"/>
      <c r="J20" s="119">
        <v>302807</v>
      </c>
      <c r="K20" s="8"/>
      <c r="L20" s="119">
        <v>50000</v>
      </c>
      <c r="M20" s="8"/>
      <c r="N20" s="119">
        <v>615419</v>
      </c>
      <c r="O20" s="8"/>
      <c r="P20" s="119">
        <v>732864</v>
      </c>
      <c r="Q20" s="8"/>
      <c r="R20" s="119">
        <v>-2954</v>
      </c>
      <c r="S20" s="8"/>
      <c r="T20" s="119">
        <v>729910</v>
      </c>
      <c r="U20" s="8"/>
      <c r="V20" s="119">
        <v>1911443</v>
      </c>
    </row>
    <row r="21" spans="1:22" s="103" customFormat="1" ht="18" customHeight="1" thickTop="1" x14ac:dyDescent="0.5">
      <c r="B21" s="105"/>
      <c r="C21" s="105"/>
      <c r="D21" s="105"/>
      <c r="E21" s="105"/>
      <c r="F21" s="104"/>
      <c r="G21" s="104"/>
      <c r="H21" s="6"/>
      <c r="I21" s="6"/>
      <c r="J21" s="6"/>
      <c r="K21" s="120"/>
      <c r="L21" s="6"/>
      <c r="M21" s="6"/>
      <c r="N21" s="6"/>
      <c r="O21" s="6"/>
      <c r="P21" s="6"/>
      <c r="Q21" s="6"/>
      <c r="R21" s="121"/>
      <c r="S21" s="6"/>
      <c r="T21" s="6"/>
      <c r="U21" s="6"/>
      <c r="V21" s="6"/>
    </row>
    <row r="22" spans="1:22" s="103" customFormat="1" ht="18" customHeight="1" x14ac:dyDescent="0.5">
      <c r="B22" s="105"/>
      <c r="C22" s="105"/>
      <c r="D22" s="105"/>
      <c r="E22" s="105"/>
      <c r="F22" s="105"/>
      <c r="G22" s="105"/>
      <c r="H22" s="13"/>
      <c r="I22" s="8"/>
      <c r="J22" s="13"/>
      <c r="K22" s="8"/>
      <c r="L22" s="13"/>
      <c r="M22" s="8"/>
      <c r="N22" s="13"/>
      <c r="O22" s="13"/>
      <c r="P22" s="13"/>
      <c r="Q22" s="8"/>
      <c r="R22" s="13"/>
      <c r="S22" s="8"/>
      <c r="T22" s="13"/>
      <c r="U22" s="8"/>
      <c r="V22" s="13"/>
    </row>
    <row r="23" spans="1:22" s="103" customFormat="1" ht="18" customHeight="1" x14ac:dyDescent="0.5">
      <c r="B23" s="105"/>
      <c r="C23" s="105"/>
      <c r="D23" s="105"/>
      <c r="E23" s="105"/>
      <c r="F23" s="105"/>
      <c r="G23" s="105"/>
      <c r="H23" s="13"/>
      <c r="I23" s="8"/>
      <c r="J23" s="13"/>
      <c r="K23" s="8"/>
      <c r="L23" s="13"/>
      <c r="M23" s="8"/>
      <c r="N23" s="13"/>
      <c r="O23" s="13"/>
      <c r="P23" s="13"/>
      <c r="Q23" s="8"/>
      <c r="R23" s="13"/>
      <c r="S23" s="8"/>
      <c r="T23" s="13"/>
      <c r="U23" s="8"/>
      <c r="V23" s="13"/>
    </row>
    <row r="24" spans="1:22" s="103" customFormat="1" ht="2.25" customHeight="1" x14ac:dyDescent="0.5">
      <c r="B24" s="105"/>
      <c r="C24" s="105"/>
      <c r="D24" s="105"/>
      <c r="E24" s="105"/>
      <c r="F24" s="105"/>
      <c r="G24" s="105"/>
      <c r="H24" s="13"/>
      <c r="I24" s="8"/>
      <c r="J24" s="13"/>
      <c r="K24" s="8"/>
      <c r="L24" s="13"/>
      <c r="M24" s="8"/>
      <c r="N24" s="13"/>
      <c r="O24" s="13"/>
      <c r="P24" s="122"/>
      <c r="Q24" s="13"/>
      <c r="R24" s="13"/>
      <c r="S24" s="13"/>
      <c r="T24" s="13"/>
      <c r="U24" s="13"/>
      <c r="V24" s="13"/>
    </row>
    <row r="25" spans="1:22" s="125" customFormat="1" ht="24.95" customHeight="1" x14ac:dyDescent="0.5">
      <c r="A25" s="123"/>
      <c r="B25" s="124"/>
      <c r="D25" s="124"/>
      <c r="F25" s="126"/>
      <c r="G25" s="126"/>
      <c r="H25" s="127"/>
      <c r="I25" s="127"/>
      <c r="J25" s="127"/>
      <c r="K25" s="128"/>
      <c r="L25" s="127"/>
      <c r="M25" s="127"/>
      <c r="N25" s="9"/>
      <c r="O25" s="128"/>
      <c r="P25" s="128"/>
      <c r="Q25" s="128"/>
      <c r="R25" s="128"/>
      <c r="S25" s="128"/>
      <c r="T25" s="128"/>
      <c r="U25" s="128"/>
      <c r="V25" s="128"/>
    </row>
    <row r="26" spans="1:22" ht="20.100000000000001" customHeight="1" x14ac:dyDescent="0.5">
      <c r="V26" s="100">
        <f>+V15-งบแสดงฐานะการเงิน!H103</f>
        <v>0</v>
      </c>
    </row>
    <row r="36" spans="1:22" ht="6" customHeight="1" x14ac:dyDescent="0.5"/>
    <row r="37" spans="1:22" ht="20.100000000000001" customHeight="1" x14ac:dyDescent="0.5">
      <c r="A37" s="129"/>
    </row>
    <row r="38" spans="1:22" ht="20.100000000000001" customHeight="1" x14ac:dyDescent="0.5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</row>
    <row r="39" spans="1:22" ht="20.100000000000001" customHeight="1" x14ac:dyDescent="0.5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</row>
    <row r="40" spans="1:22" ht="20.100000000000001" customHeight="1" x14ac:dyDescent="0.5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</row>
    <row r="41" spans="1:22" ht="20.100000000000001" customHeight="1" x14ac:dyDescent="0.5">
      <c r="A41" s="130"/>
      <c r="B41" s="130"/>
      <c r="C41" s="130"/>
      <c r="D41" s="130"/>
      <c r="E41" s="130"/>
      <c r="F41" s="131"/>
      <c r="G41" s="131"/>
      <c r="H41" s="131"/>
      <c r="I41" s="131"/>
      <c r="J41" s="131"/>
      <c r="K41" s="131"/>
      <c r="L41" s="131"/>
      <c r="M41" s="131"/>
      <c r="N41" s="132"/>
    </row>
    <row r="42" spans="1:22" ht="20.100000000000001" customHeight="1" x14ac:dyDescent="0.5">
      <c r="A42" s="104"/>
      <c r="B42" s="104"/>
      <c r="C42" s="104"/>
      <c r="D42" s="104"/>
      <c r="E42" s="104"/>
      <c r="F42" s="105"/>
      <c r="G42" s="105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</row>
    <row r="43" spans="1:22" ht="20.100000000000001" customHeight="1" x14ac:dyDescent="0.5">
      <c r="A43" s="104"/>
      <c r="B43" s="104"/>
      <c r="C43" s="104"/>
      <c r="D43" s="104"/>
      <c r="E43" s="104"/>
      <c r="F43" s="105"/>
      <c r="G43" s="105"/>
      <c r="H43" s="133"/>
      <c r="I43" s="133"/>
      <c r="J43" s="133"/>
      <c r="K43" s="133"/>
      <c r="L43" s="133"/>
      <c r="M43" s="133"/>
      <c r="N43" s="133"/>
      <c r="O43" s="96"/>
      <c r="P43" s="96"/>
      <c r="Q43" s="134"/>
      <c r="R43" s="134"/>
      <c r="S43" s="134"/>
      <c r="T43" s="96"/>
      <c r="U43" s="96"/>
      <c r="V43" s="96"/>
    </row>
    <row r="44" spans="1:22" ht="20.100000000000001" customHeight="1" x14ac:dyDescent="0.5">
      <c r="A44" s="104"/>
      <c r="B44" s="104"/>
      <c r="C44" s="104"/>
      <c r="D44" s="104"/>
      <c r="E44" s="104"/>
      <c r="F44" s="103"/>
      <c r="G44" s="105"/>
      <c r="H44" s="135"/>
      <c r="I44" s="134"/>
      <c r="J44" s="135"/>
      <c r="K44" s="134"/>
      <c r="L44" s="135"/>
      <c r="M44" s="134"/>
      <c r="N44" s="135"/>
      <c r="O44" s="136"/>
      <c r="P44" s="134"/>
      <c r="Q44" s="137"/>
      <c r="R44" s="137"/>
      <c r="S44" s="137"/>
      <c r="T44" s="138"/>
      <c r="U44" s="134"/>
      <c r="V44" s="137"/>
    </row>
    <row r="45" spans="1:22" ht="20.100000000000001" customHeight="1" x14ac:dyDescent="0.5">
      <c r="A45" s="222"/>
      <c r="B45" s="222"/>
      <c r="C45" s="222"/>
      <c r="D45" s="222"/>
      <c r="E45" s="222"/>
    </row>
    <row r="46" spans="1:22" ht="20.100000000000001" customHeight="1" x14ac:dyDescent="0.5">
      <c r="A46" s="222"/>
      <c r="B46" s="222"/>
      <c r="C46" s="222"/>
      <c r="D46" s="222"/>
      <c r="E46" s="222"/>
    </row>
  </sheetData>
  <mergeCells count="15">
    <mergeCell ref="H8:V8"/>
    <mergeCell ref="A3:V3"/>
    <mergeCell ref="A4:V4"/>
    <mergeCell ref="A5:V5"/>
    <mergeCell ref="A6:V6"/>
    <mergeCell ref="H7:V7"/>
    <mergeCell ref="H42:V42"/>
    <mergeCell ref="A45:E45"/>
    <mergeCell ref="A46:E46"/>
    <mergeCell ref="L9:N9"/>
    <mergeCell ref="P9:T9"/>
    <mergeCell ref="A12:E12"/>
    <mergeCell ref="A38:N38"/>
    <mergeCell ref="A39:N39"/>
    <mergeCell ref="A40:N40"/>
  </mergeCells>
  <printOptions horizontalCentered="1"/>
  <pageMargins left="0.78740157480314965" right="0.78740157480314965" top="0.82677165354330717" bottom="0.78740157480314965" header="0.51181102362204722" footer="0.59055118110236227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F3643-53DD-4272-A7A5-8EEC70490D08}">
  <sheetPr>
    <tabColor rgb="FFFDEED1"/>
  </sheetPr>
  <dimension ref="A1:R44"/>
  <sheetViews>
    <sheetView view="pageBreakPreview" zoomScaleNormal="100" zoomScaleSheetLayoutView="100" workbookViewId="0">
      <selection activeCell="J18" sqref="J18"/>
    </sheetView>
  </sheetViews>
  <sheetFormatPr defaultColWidth="9.140625" defaultRowHeight="20.100000000000001" customHeight="1" x14ac:dyDescent="0.5"/>
  <cols>
    <col min="1" max="4" width="1.140625" style="96" customWidth="1"/>
    <col min="5" max="5" width="29.85546875" style="96" customWidth="1"/>
    <col min="6" max="6" width="8" style="97" customWidth="1"/>
    <col min="7" max="7" width="0.85546875" style="98" customWidth="1"/>
    <col min="8" max="8" width="14.28515625" style="99" customWidth="1"/>
    <col min="9" max="9" width="0.85546875" style="99" customWidth="1"/>
    <col min="10" max="10" width="14.28515625" style="99" customWidth="1"/>
    <col min="11" max="11" width="0.85546875" style="100" customWidth="1"/>
    <col min="12" max="12" width="14.28515625" style="99" customWidth="1"/>
    <col min="13" max="13" width="0.85546875" style="99" customWidth="1"/>
    <col min="14" max="14" width="14.28515625" style="5" customWidth="1"/>
    <col min="15" max="15" width="0.85546875" style="100" customWidth="1"/>
    <col min="16" max="16" width="16.28515625" style="100" customWidth="1"/>
    <col min="17" max="17" width="0.85546875" style="100" customWidth="1"/>
    <col min="18" max="18" width="14.28515625" style="100" customWidth="1"/>
    <col min="19" max="16384" width="9.140625" style="96"/>
  </cols>
  <sheetData>
    <row r="1" spans="1:18" ht="24" customHeight="1" x14ac:dyDescent="0.5">
      <c r="P1" s="15" t="s">
        <v>68</v>
      </c>
    </row>
    <row r="2" spans="1:18" ht="24" customHeight="1" x14ac:dyDescent="0.5">
      <c r="P2" s="15" t="s">
        <v>69</v>
      </c>
    </row>
    <row r="3" spans="1:18" ht="24" customHeight="1" x14ac:dyDescent="0.5">
      <c r="A3" s="227" t="s">
        <v>63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</row>
    <row r="4" spans="1:18" ht="24" customHeight="1" x14ac:dyDescent="0.5">
      <c r="A4" s="225" t="s">
        <v>70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</row>
    <row r="5" spans="1:18" ht="24" customHeight="1" x14ac:dyDescent="0.5">
      <c r="A5" s="226" t="s">
        <v>81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</row>
    <row r="6" spans="1:18" ht="24" customHeight="1" x14ac:dyDescent="0.5">
      <c r="A6" s="226" t="s">
        <v>171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</row>
    <row r="7" spans="1:18" s="103" customFormat="1" ht="18" customHeight="1" x14ac:dyDescent="0.5">
      <c r="A7" s="102"/>
      <c r="B7" s="102"/>
      <c r="C7" s="102"/>
      <c r="D7" s="102"/>
      <c r="E7" s="102"/>
      <c r="F7" s="102"/>
      <c r="G7" s="102"/>
      <c r="H7" s="229" t="s">
        <v>73</v>
      </c>
      <c r="I7" s="229"/>
      <c r="J7" s="229"/>
      <c r="K7" s="229"/>
      <c r="L7" s="229"/>
      <c r="M7" s="229"/>
      <c r="N7" s="229"/>
      <c r="O7" s="229"/>
      <c r="P7" s="229"/>
      <c r="Q7" s="229"/>
      <c r="R7" s="229"/>
    </row>
    <row r="8" spans="1:18" s="103" customFormat="1" ht="18" customHeight="1" x14ac:dyDescent="0.5">
      <c r="A8" s="104"/>
      <c r="B8" s="104"/>
      <c r="C8" s="104"/>
      <c r="D8" s="104"/>
      <c r="E8" s="104"/>
      <c r="F8" s="105"/>
      <c r="G8" s="105"/>
      <c r="H8" s="223" t="s">
        <v>46</v>
      </c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s="103" customFormat="1" ht="35.25" customHeight="1" x14ac:dyDescent="0.5">
      <c r="A9" s="104"/>
      <c r="B9" s="104"/>
      <c r="C9" s="104"/>
      <c r="D9" s="104"/>
      <c r="E9" s="104"/>
      <c r="F9" s="105"/>
      <c r="G9" s="105"/>
      <c r="H9" s="106"/>
      <c r="I9" s="106"/>
      <c r="J9" s="106"/>
      <c r="K9" s="106"/>
      <c r="L9" s="223" t="s">
        <v>4</v>
      </c>
      <c r="M9" s="223"/>
      <c r="N9" s="223"/>
      <c r="O9" s="106"/>
      <c r="P9" s="139" t="s">
        <v>17</v>
      </c>
      <c r="Q9" s="107"/>
      <c r="R9" s="107"/>
    </row>
    <row r="10" spans="1:18" s="103" customFormat="1" ht="18" customHeight="1" x14ac:dyDescent="0.5">
      <c r="A10" s="104"/>
      <c r="B10" s="104"/>
      <c r="C10" s="104"/>
      <c r="D10" s="104"/>
      <c r="E10" s="104"/>
      <c r="F10" s="105"/>
      <c r="G10" s="105"/>
      <c r="H10" s="108"/>
      <c r="I10" s="108"/>
      <c r="J10" s="108"/>
      <c r="K10" s="108"/>
      <c r="L10" s="108" t="s">
        <v>55</v>
      </c>
      <c r="M10" s="108"/>
      <c r="N10" s="108"/>
      <c r="O10" s="108"/>
      <c r="P10" s="108"/>
      <c r="Q10" s="106"/>
      <c r="R10" s="106"/>
    </row>
    <row r="11" spans="1:18" s="103" customFormat="1" ht="18" customHeight="1" x14ac:dyDescent="0.5">
      <c r="A11" s="104"/>
      <c r="B11" s="104"/>
      <c r="C11" s="104"/>
      <c r="D11" s="104"/>
      <c r="E11" s="104"/>
      <c r="G11" s="105"/>
      <c r="H11" s="109" t="s">
        <v>52</v>
      </c>
      <c r="I11" s="106"/>
      <c r="J11" s="109" t="s">
        <v>53</v>
      </c>
      <c r="K11" s="106"/>
      <c r="L11" s="109" t="s">
        <v>54</v>
      </c>
      <c r="M11" s="106"/>
      <c r="N11" s="109"/>
      <c r="O11" s="106"/>
      <c r="P11" s="106" t="s">
        <v>51</v>
      </c>
      <c r="Q11" s="106"/>
      <c r="R11" s="106" t="s">
        <v>58</v>
      </c>
    </row>
    <row r="12" spans="1:18" s="103" customFormat="1" ht="18" customHeight="1" x14ac:dyDescent="0.5">
      <c r="A12" s="224"/>
      <c r="B12" s="224"/>
      <c r="C12" s="224"/>
      <c r="D12" s="224"/>
      <c r="E12" s="224"/>
      <c r="F12" s="108" t="s">
        <v>0</v>
      </c>
      <c r="G12" s="105"/>
      <c r="H12" s="111" t="s">
        <v>12</v>
      </c>
      <c r="I12" s="106"/>
      <c r="J12" s="111" t="s">
        <v>38</v>
      </c>
      <c r="K12" s="106"/>
      <c r="L12" s="111" t="s">
        <v>39</v>
      </c>
      <c r="M12" s="106"/>
      <c r="N12" s="111" t="s">
        <v>5</v>
      </c>
      <c r="O12" s="106"/>
      <c r="P12" s="111" t="s">
        <v>18</v>
      </c>
      <c r="Q12" s="106"/>
      <c r="R12" s="111" t="s">
        <v>20</v>
      </c>
    </row>
    <row r="13" spans="1:18" s="103" customFormat="1" ht="18" customHeight="1" x14ac:dyDescent="0.5">
      <c r="A13" s="105"/>
      <c r="B13" s="105" t="s">
        <v>149</v>
      </c>
      <c r="C13" s="105"/>
      <c r="D13" s="105"/>
      <c r="E13" s="105"/>
      <c r="F13" s="104"/>
      <c r="G13" s="105"/>
      <c r="H13" s="8">
        <v>213307</v>
      </c>
      <c r="I13" s="105"/>
      <c r="J13" s="8">
        <v>302807</v>
      </c>
      <c r="K13" s="8"/>
      <c r="L13" s="8">
        <v>50000</v>
      </c>
      <c r="M13" s="8"/>
      <c r="N13" s="8">
        <v>532160</v>
      </c>
      <c r="O13" s="8"/>
      <c r="P13" s="8">
        <v>732864</v>
      </c>
      <c r="Q13" s="141"/>
      <c r="R13" s="8">
        <v>1831138</v>
      </c>
    </row>
    <row r="14" spans="1:18" s="103" customFormat="1" ht="18" customHeight="1" x14ac:dyDescent="0.5">
      <c r="B14" s="105" t="s">
        <v>128</v>
      </c>
      <c r="C14" s="140"/>
      <c r="D14" s="105"/>
      <c r="E14" s="105"/>
      <c r="F14" s="104"/>
      <c r="G14" s="104"/>
      <c r="H14" s="144">
        <v>0</v>
      </c>
      <c r="I14" s="143"/>
      <c r="J14" s="144">
        <v>0</v>
      </c>
      <c r="K14" s="145"/>
      <c r="L14" s="144">
        <v>0</v>
      </c>
      <c r="M14" s="143"/>
      <c r="N14" s="115">
        <f>+งบกำไรขาดทุนเบ็ดเสร็จ!L68</f>
        <v>-40766</v>
      </c>
      <c r="O14" s="143"/>
      <c r="P14" s="144">
        <v>0</v>
      </c>
      <c r="Q14" s="143"/>
      <c r="R14" s="115">
        <f>+N14+P14</f>
        <v>-40766</v>
      </c>
    </row>
    <row r="15" spans="1:18" s="103" customFormat="1" ht="18" customHeight="1" thickBot="1" x14ac:dyDescent="0.55000000000000004">
      <c r="B15" s="105" t="s">
        <v>174</v>
      </c>
      <c r="C15" s="140"/>
      <c r="D15" s="105"/>
      <c r="E15" s="105"/>
      <c r="F15" s="104"/>
      <c r="G15" s="105"/>
      <c r="H15" s="119">
        <v>213307</v>
      </c>
      <c r="I15" s="105"/>
      <c r="J15" s="119">
        <v>302807</v>
      </c>
      <c r="K15" s="8"/>
      <c r="L15" s="119">
        <v>50000</v>
      </c>
      <c r="M15" s="8"/>
      <c r="N15" s="119">
        <f>SUM(N13:N14)</f>
        <v>491394</v>
      </c>
      <c r="O15" s="6"/>
      <c r="P15" s="119">
        <v>732864</v>
      </c>
      <c r="Q15" s="141"/>
      <c r="R15" s="119">
        <f>SUM(R13:R14)</f>
        <v>1790372</v>
      </c>
    </row>
    <row r="16" spans="1:18" s="103" customFormat="1" ht="18" customHeight="1" thickTop="1" x14ac:dyDescent="0.5">
      <c r="B16" s="105"/>
      <c r="C16" s="140"/>
      <c r="D16" s="105"/>
      <c r="E16" s="105"/>
      <c r="F16" s="104"/>
      <c r="G16" s="105"/>
      <c r="H16" s="13"/>
      <c r="I16" s="105"/>
      <c r="J16" s="13"/>
      <c r="K16" s="8"/>
      <c r="L16" s="13"/>
      <c r="M16" s="8"/>
      <c r="N16" s="13"/>
      <c r="O16" s="6"/>
      <c r="P16" s="13"/>
      <c r="Q16" s="141"/>
      <c r="R16" s="13"/>
    </row>
    <row r="17" spans="1:18" s="103" customFormat="1" ht="18" customHeight="1" x14ac:dyDescent="0.5">
      <c r="B17" s="105" t="s">
        <v>133</v>
      </c>
      <c r="C17" s="140"/>
      <c r="D17" s="105"/>
      <c r="E17" s="105"/>
      <c r="F17" s="104"/>
      <c r="G17" s="105"/>
      <c r="H17" s="8">
        <v>213307</v>
      </c>
      <c r="I17" s="105"/>
      <c r="J17" s="8">
        <v>302807</v>
      </c>
      <c r="K17" s="8"/>
      <c r="L17" s="8">
        <v>50000</v>
      </c>
      <c r="M17" s="8"/>
      <c r="N17" s="8">
        <v>764604</v>
      </c>
      <c r="O17" s="8"/>
      <c r="P17" s="8">
        <v>526008</v>
      </c>
      <c r="Q17" s="141"/>
      <c r="R17" s="8">
        <v>1856726</v>
      </c>
    </row>
    <row r="18" spans="1:18" s="103" customFormat="1" ht="18" customHeight="1" x14ac:dyDescent="0.5">
      <c r="B18" s="105" t="s">
        <v>172</v>
      </c>
      <c r="C18" s="140"/>
      <c r="D18" s="105"/>
      <c r="E18" s="105"/>
      <c r="F18" s="104">
        <v>16</v>
      </c>
      <c r="G18" s="105"/>
      <c r="H18" s="8">
        <v>0</v>
      </c>
      <c r="I18" s="105"/>
      <c r="J18" s="8">
        <v>0</v>
      </c>
      <c r="K18" s="8"/>
      <c r="L18" s="8">
        <v>0</v>
      </c>
      <c r="M18" s="8"/>
      <c r="N18" s="8">
        <v>-12159</v>
      </c>
      <c r="O18" s="8"/>
      <c r="P18" s="142">
        <v>0</v>
      </c>
      <c r="Q18" s="143"/>
      <c r="R18" s="8">
        <v>-12159</v>
      </c>
    </row>
    <row r="19" spans="1:18" s="103" customFormat="1" ht="18" customHeight="1" x14ac:dyDescent="0.5">
      <c r="B19" s="105" t="s">
        <v>128</v>
      </c>
      <c r="C19" s="105"/>
      <c r="D19" s="105"/>
      <c r="E19" s="105"/>
      <c r="F19" s="104"/>
      <c r="G19" s="105"/>
      <c r="H19" s="144">
        <v>0</v>
      </c>
      <c r="I19" s="143"/>
      <c r="J19" s="144">
        <v>0</v>
      </c>
      <c r="K19" s="145"/>
      <c r="L19" s="144">
        <v>0</v>
      </c>
      <c r="M19" s="143"/>
      <c r="N19" s="115">
        <v>-142331</v>
      </c>
      <c r="O19" s="143"/>
      <c r="P19" s="146">
        <v>206856</v>
      </c>
      <c r="Q19" s="143"/>
      <c r="R19" s="115">
        <v>64525</v>
      </c>
    </row>
    <row r="20" spans="1:18" s="103" customFormat="1" ht="18" customHeight="1" thickBot="1" x14ac:dyDescent="0.55000000000000004">
      <c r="B20" s="105" t="s">
        <v>173</v>
      </c>
      <c r="F20" s="108"/>
      <c r="H20" s="119">
        <v>213307</v>
      </c>
      <c r="I20" s="8"/>
      <c r="J20" s="119">
        <v>302807</v>
      </c>
      <c r="K20" s="8"/>
      <c r="L20" s="119">
        <v>50000</v>
      </c>
      <c r="M20" s="8"/>
      <c r="N20" s="119">
        <v>610114</v>
      </c>
      <c r="O20" s="6"/>
      <c r="P20" s="119">
        <v>732864</v>
      </c>
      <c r="Q20" s="141"/>
      <c r="R20" s="119">
        <v>1909092</v>
      </c>
    </row>
    <row r="21" spans="1:18" s="103" customFormat="1" ht="16.5" customHeight="1" thickTop="1" x14ac:dyDescent="0.5">
      <c r="A21" s="104"/>
      <c r="B21" s="104"/>
      <c r="C21" s="104"/>
      <c r="D21" s="104"/>
      <c r="E21" s="104"/>
      <c r="F21" s="108"/>
      <c r="G21" s="105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</row>
    <row r="22" spans="1:18" s="103" customFormat="1" ht="22.5" customHeight="1" x14ac:dyDescent="0.5">
      <c r="B22" s="105"/>
      <c r="F22" s="108"/>
      <c r="H22" s="13"/>
      <c r="I22" s="8"/>
      <c r="J22" s="13"/>
      <c r="K22" s="8"/>
      <c r="L22" s="13"/>
      <c r="M22" s="8"/>
      <c r="N22" s="13"/>
      <c r="O22" s="8"/>
      <c r="P22" s="13"/>
      <c r="Q22" s="8"/>
      <c r="R22" s="13"/>
    </row>
    <row r="23" spans="1:18" s="125" customFormat="1" ht="24.95" customHeight="1" x14ac:dyDescent="0.5">
      <c r="A23" s="124"/>
      <c r="B23" s="124"/>
      <c r="D23" s="124"/>
      <c r="F23" s="126"/>
      <c r="G23" s="126"/>
      <c r="H23" s="127"/>
      <c r="I23" s="127"/>
      <c r="J23" s="127"/>
      <c r="K23" s="128"/>
      <c r="L23" s="127"/>
      <c r="M23" s="127"/>
      <c r="N23" s="9"/>
      <c r="O23" s="128"/>
      <c r="P23" s="128"/>
      <c r="Q23" s="128"/>
      <c r="R23" s="128"/>
    </row>
    <row r="24" spans="1:18" ht="20.100000000000001" customHeight="1" x14ac:dyDescent="0.5">
      <c r="N24" s="99"/>
      <c r="R24" s="100">
        <f>+R15-งบแสดงฐานะการเงิน!L103</f>
        <v>0</v>
      </c>
    </row>
    <row r="34" spans="1:18" ht="6" customHeight="1" x14ac:dyDescent="0.5"/>
    <row r="35" spans="1:18" ht="20.100000000000001" customHeight="1" x14ac:dyDescent="0.5">
      <c r="A35" s="129"/>
    </row>
    <row r="36" spans="1:18" ht="20.100000000000001" customHeight="1" x14ac:dyDescent="0.5">
      <c r="A36" s="225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</row>
    <row r="37" spans="1:18" ht="20.100000000000001" customHeight="1" x14ac:dyDescent="0.5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</row>
    <row r="38" spans="1:18" ht="20.100000000000001" customHeight="1" x14ac:dyDescent="0.5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</row>
    <row r="39" spans="1:18" ht="20.100000000000001" customHeight="1" x14ac:dyDescent="0.5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2"/>
    </row>
    <row r="40" spans="1:18" ht="20.100000000000001" customHeight="1" x14ac:dyDescent="0.5">
      <c r="A40" s="104"/>
      <c r="B40" s="104"/>
      <c r="C40" s="104"/>
      <c r="D40" s="104"/>
      <c r="E40" s="104"/>
      <c r="F40" s="105"/>
      <c r="G40" s="105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</row>
    <row r="41" spans="1:18" ht="20.100000000000001" customHeight="1" x14ac:dyDescent="0.5">
      <c r="A41" s="104"/>
      <c r="B41" s="104"/>
      <c r="C41" s="104"/>
      <c r="D41" s="104"/>
      <c r="E41" s="104"/>
      <c r="F41" s="105"/>
      <c r="G41" s="105"/>
      <c r="H41" s="133"/>
      <c r="I41" s="133"/>
      <c r="J41" s="133"/>
      <c r="K41" s="133"/>
      <c r="L41" s="133"/>
      <c r="M41" s="133"/>
      <c r="N41" s="133"/>
      <c r="O41" s="96"/>
      <c r="P41" s="96"/>
      <c r="Q41" s="134"/>
      <c r="R41" s="96"/>
    </row>
    <row r="42" spans="1:18" ht="20.100000000000001" customHeight="1" x14ac:dyDescent="0.5">
      <c r="A42" s="104"/>
      <c r="B42" s="104"/>
      <c r="C42" s="104"/>
      <c r="D42" s="104"/>
      <c r="E42" s="104"/>
      <c r="F42" s="103"/>
      <c r="G42" s="105"/>
      <c r="H42" s="135"/>
      <c r="I42" s="134"/>
      <c r="J42" s="135"/>
      <c r="K42" s="134"/>
      <c r="L42" s="135"/>
      <c r="M42" s="134"/>
      <c r="N42" s="135"/>
      <c r="O42" s="136"/>
      <c r="P42" s="134"/>
      <c r="Q42" s="137"/>
      <c r="R42" s="138"/>
    </row>
    <row r="43" spans="1:18" ht="20.100000000000001" customHeight="1" x14ac:dyDescent="0.5">
      <c r="A43" s="222"/>
      <c r="B43" s="222"/>
      <c r="C43" s="222"/>
      <c r="D43" s="222"/>
      <c r="E43" s="222"/>
    </row>
    <row r="44" spans="1:18" ht="20.100000000000001" customHeight="1" x14ac:dyDescent="0.5">
      <c r="A44" s="222"/>
      <c r="B44" s="222"/>
      <c r="C44" s="222"/>
      <c r="D44" s="222"/>
      <c r="E44" s="222"/>
    </row>
  </sheetData>
  <mergeCells count="14">
    <mergeCell ref="H8:R8"/>
    <mergeCell ref="A3:R3"/>
    <mergeCell ref="A4:R4"/>
    <mergeCell ref="A5:R5"/>
    <mergeCell ref="A6:R6"/>
    <mergeCell ref="H7:R7"/>
    <mergeCell ref="A43:E43"/>
    <mergeCell ref="A44:E44"/>
    <mergeCell ref="L9:N9"/>
    <mergeCell ref="A12:E12"/>
    <mergeCell ref="A36:N36"/>
    <mergeCell ref="A37:N37"/>
    <mergeCell ref="A38:N38"/>
    <mergeCell ref="H40:R40"/>
  </mergeCells>
  <printOptions horizontalCentered="1"/>
  <pageMargins left="0.78740157480314965" right="0.78740157480314965" top="0.82677165354330717" bottom="0.78740157480314965" header="0.51181102362204722" footer="0.59055118110236227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AE513-3D94-4F04-8BB0-11F91566C357}">
  <sheetPr>
    <tabColor rgb="FFFDEED1"/>
  </sheetPr>
  <dimension ref="A1:N86"/>
  <sheetViews>
    <sheetView tabSelected="1" view="pageBreakPreview" zoomScale="112" zoomScaleNormal="100" zoomScaleSheetLayoutView="112" workbookViewId="0">
      <selection activeCell="L37" sqref="L37"/>
    </sheetView>
  </sheetViews>
  <sheetFormatPr defaultColWidth="9.140625" defaultRowHeight="20.100000000000001" customHeight="1" x14ac:dyDescent="0.5"/>
  <cols>
    <col min="1" max="4" width="1.7109375" style="149" customWidth="1"/>
    <col min="5" max="5" width="32.85546875" style="149" customWidth="1"/>
    <col min="6" max="6" width="6.7109375" style="157" customWidth="1"/>
    <col min="7" max="7" width="0.7109375" style="156" customWidth="1"/>
    <col min="8" max="8" width="10.85546875" style="156" customWidth="1"/>
    <col min="9" max="9" width="0.7109375" style="156" customWidth="1"/>
    <col min="10" max="10" width="10.85546875" style="156" customWidth="1"/>
    <col min="11" max="11" width="0.7109375" style="156" customWidth="1"/>
    <col min="12" max="12" width="10.85546875" style="156" customWidth="1"/>
    <col min="13" max="13" width="0.7109375" style="156" customWidth="1"/>
    <col min="14" max="14" width="11.5703125" style="149" customWidth="1"/>
    <col min="15" max="16384" width="9.140625" style="149"/>
  </cols>
  <sheetData>
    <row r="1" spans="1:14" ht="21.95" customHeight="1" x14ac:dyDescent="0.5">
      <c r="A1" s="147"/>
      <c r="B1" s="148"/>
      <c r="D1" s="148"/>
      <c r="F1" s="150"/>
      <c r="G1" s="151"/>
      <c r="H1" s="151"/>
      <c r="I1" s="151"/>
      <c r="J1" s="151"/>
      <c r="K1" s="151"/>
      <c r="L1" s="152"/>
      <c r="M1" s="153"/>
      <c r="N1" s="15" t="s">
        <v>68</v>
      </c>
    </row>
    <row r="2" spans="1:14" ht="21.95" customHeight="1" x14ac:dyDescent="0.5">
      <c r="A2" s="147"/>
      <c r="B2" s="148"/>
      <c r="D2" s="148"/>
      <c r="F2" s="150"/>
      <c r="G2" s="151"/>
      <c r="H2" s="151"/>
      <c r="I2" s="151"/>
      <c r="J2" s="151"/>
      <c r="K2" s="151"/>
      <c r="L2" s="152"/>
      <c r="M2" s="153"/>
      <c r="N2" s="71" t="s">
        <v>69</v>
      </c>
    </row>
    <row r="3" spans="1:14" ht="21.95" customHeight="1" x14ac:dyDescent="0.5">
      <c r="A3" s="231" t="s">
        <v>76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</row>
    <row r="4" spans="1:14" ht="21.95" customHeight="1" x14ac:dyDescent="0.5">
      <c r="A4" s="233" t="s">
        <v>50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</row>
    <row r="5" spans="1:14" ht="21.95" customHeight="1" x14ac:dyDescent="0.5">
      <c r="A5" s="233" t="s">
        <v>64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</row>
    <row r="6" spans="1:14" ht="21.95" customHeight="1" x14ac:dyDescent="0.5">
      <c r="A6" s="233" t="s">
        <v>171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</row>
    <row r="7" spans="1:14" ht="15" customHeight="1" x14ac:dyDescent="0.5">
      <c r="A7" s="154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</row>
    <row r="8" spans="1:14" ht="18.95" customHeight="1" x14ac:dyDescent="0.5">
      <c r="A8" s="154"/>
      <c r="B8" s="154"/>
      <c r="C8" s="154"/>
      <c r="D8" s="154"/>
      <c r="E8" s="154"/>
      <c r="F8" s="154"/>
      <c r="G8" s="154"/>
      <c r="H8" s="234" t="s">
        <v>73</v>
      </c>
      <c r="I8" s="234"/>
      <c r="J8" s="234"/>
      <c r="K8" s="234"/>
      <c r="L8" s="234"/>
      <c r="M8" s="234"/>
      <c r="N8" s="234"/>
    </row>
    <row r="9" spans="1:14" ht="18.95" customHeight="1" x14ac:dyDescent="0.5">
      <c r="A9" s="148" t="s">
        <v>6</v>
      </c>
      <c r="B9" s="148"/>
      <c r="D9" s="148"/>
      <c r="F9" s="155"/>
      <c r="H9" s="235" t="s">
        <v>45</v>
      </c>
      <c r="I9" s="235"/>
      <c r="J9" s="235"/>
      <c r="K9" s="157"/>
      <c r="L9" s="235" t="s">
        <v>46</v>
      </c>
      <c r="M9" s="235"/>
      <c r="N9" s="235"/>
    </row>
    <row r="10" spans="1:14" ht="18.95" customHeight="1" x14ac:dyDescent="0.5">
      <c r="A10" s="148"/>
      <c r="B10" s="148"/>
      <c r="D10" s="148"/>
      <c r="F10" s="150" t="s">
        <v>0</v>
      </c>
      <c r="H10" s="158" t="s">
        <v>148</v>
      </c>
      <c r="I10" s="150"/>
      <c r="J10" s="158" t="s">
        <v>132</v>
      </c>
      <c r="K10" s="150"/>
      <c r="L10" s="158" t="s">
        <v>148</v>
      </c>
      <c r="M10" s="150"/>
      <c r="N10" s="158" t="s">
        <v>132</v>
      </c>
    </row>
    <row r="11" spans="1:14" ht="18.95" customHeight="1" x14ac:dyDescent="0.5">
      <c r="A11" s="159" t="s">
        <v>61</v>
      </c>
      <c r="D11" s="148"/>
      <c r="F11" s="155"/>
      <c r="H11" s="160"/>
      <c r="I11" s="155"/>
      <c r="J11" s="160"/>
      <c r="K11" s="155"/>
      <c r="L11" s="160"/>
      <c r="M11" s="155"/>
      <c r="N11" s="160"/>
    </row>
    <row r="12" spans="1:14" ht="18.95" customHeight="1" x14ac:dyDescent="0.5">
      <c r="A12" s="161"/>
      <c r="B12" s="148" t="s">
        <v>125</v>
      </c>
      <c r="D12" s="148"/>
      <c r="F12" s="161"/>
      <c r="G12" s="161"/>
      <c r="H12" s="151">
        <v>-44406</v>
      </c>
      <c r="I12" s="151"/>
      <c r="J12" s="151">
        <v>-194253</v>
      </c>
      <c r="K12" s="151"/>
      <c r="L12" s="202">
        <v>-45989</v>
      </c>
      <c r="M12" s="151"/>
      <c r="N12" s="151">
        <v>-181094</v>
      </c>
    </row>
    <row r="13" spans="1:14" ht="18.95" customHeight="1" x14ac:dyDescent="0.5">
      <c r="B13" s="148" t="s">
        <v>176</v>
      </c>
      <c r="D13" s="148"/>
      <c r="F13" s="150"/>
      <c r="H13" s="151"/>
      <c r="I13" s="151"/>
      <c r="J13" s="151"/>
      <c r="K13" s="151"/>
      <c r="L13" s="202"/>
      <c r="M13" s="151"/>
      <c r="N13" s="151"/>
    </row>
    <row r="14" spans="1:14" ht="18.95" customHeight="1" x14ac:dyDescent="0.5">
      <c r="B14" s="148"/>
      <c r="C14" s="149" t="s">
        <v>177</v>
      </c>
      <c r="D14" s="148"/>
      <c r="F14" s="150"/>
      <c r="H14" s="151"/>
      <c r="I14" s="151"/>
      <c r="J14" s="151"/>
      <c r="K14" s="151"/>
      <c r="L14" s="202"/>
      <c r="M14" s="151"/>
      <c r="N14" s="151"/>
    </row>
    <row r="15" spans="1:14" ht="18.95" customHeight="1" x14ac:dyDescent="0.5">
      <c r="B15" s="148"/>
      <c r="C15" s="148" t="s">
        <v>186</v>
      </c>
      <c r="D15" s="148"/>
      <c r="F15" s="150"/>
      <c r="H15" s="151"/>
      <c r="I15" s="151"/>
      <c r="J15" s="151"/>
      <c r="K15" s="151"/>
      <c r="L15" s="202"/>
      <c r="M15" s="151"/>
      <c r="N15" s="151"/>
    </row>
    <row r="16" spans="1:14" ht="18.95" customHeight="1" x14ac:dyDescent="0.5">
      <c r="D16" s="148" t="s">
        <v>82</v>
      </c>
      <c r="F16" s="150"/>
      <c r="H16" s="151">
        <v>-19857</v>
      </c>
      <c r="I16" s="162"/>
      <c r="J16" s="162">
        <v>7308</v>
      </c>
      <c r="K16" s="162"/>
      <c r="L16" s="202">
        <v>-19857</v>
      </c>
      <c r="M16" s="162"/>
      <c r="N16" s="162">
        <v>7308</v>
      </c>
    </row>
    <row r="17" spans="1:14" ht="18.95" customHeight="1" x14ac:dyDescent="0.5">
      <c r="C17" s="148" t="s">
        <v>27</v>
      </c>
      <c r="D17" s="148"/>
      <c r="F17" s="150"/>
      <c r="H17" s="202">
        <v>84706</v>
      </c>
      <c r="I17" s="162"/>
      <c r="J17" s="162">
        <v>87964</v>
      </c>
      <c r="K17" s="162"/>
      <c r="L17" s="202">
        <v>85394</v>
      </c>
      <c r="M17" s="162"/>
      <c r="N17" s="162">
        <v>88063</v>
      </c>
    </row>
    <row r="18" spans="1:14" ht="18.95" customHeight="1" x14ac:dyDescent="0.5">
      <c r="C18" s="148" t="s">
        <v>187</v>
      </c>
      <c r="D18" s="148"/>
      <c r="F18" s="150"/>
      <c r="H18" s="202"/>
      <c r="I18" s="162"/>
      <c r="J18" s="162"/>
      <c r="K18" s="162"/>
      <c r="L18" s="202"/>
      <c r="M18" s="162"/>
      <c r="N18" s="162"/>
    </row>
    <row r="19" spans="1:14" ht="18.95" customHeight="1" x14ac:dyDescent="0.5">
      <c r="A19" s="163"/>
      <c r="D19" s="148" t="s">
        <v>36</v>
      </c>
      <c r="F19" s="150"/>
      <c r="H19" s="202">
        <v>193</v>
      </c>
      <c r="I19" s="151"/>
      <c r="J19" s="162">
        <v>519</v>
      </c>
      <c r="K19" s="151"/>
      <c r="L19" s="202">
        <v>193</v>
      </c>
      <c r="M19" s="151"/>
      <c r="N19" s="162">
        <v>516</v>
      </c>
    </row>
    <row r="20" spans="1:14" ht="18.95" customHeight="1" x14ac:dyDescent="0.5">
      <c r="A20" s="161"/>
      <c r="C20" s="148" t="s">
        <v>190</v>
      </c>
      <c r="D20" s="148"/>
      <c r="F20" s="150"/>
      <c r="H20" s="151"/>
      <c r="I20" s="151"/>
      <c r="J20" s="151"/>
      <c r="K20" s="151"/>
      <c r="L20" s="202"/>
      <c r="M20" s="151"/>
      <c r="N20" s="151"/>
    </row>
    <row r="21" spans="1:14" ht="18.95" customHeight="1" x14ac:dyDescent="0.5">
      <c r="D21" s="148" t="s">
        <v>189</v>
      </c>
      <c r="F21" s="150"/>
      <c r="H21" s="202">
        <v>14713</v>
      </c>
      <c r="I21" s="151"/>
      <c r="J21" s="162">
        <v>5867</v>
      </c>
      <c r="K21" s="151"/>
      <c r="L21" s="202">
        <v>14713</v>
      </c>
      <c r="M21" s="151"/>
      <c r="N21" s="162">
        <v>5867</v>
      </c>
    </row>
    <row r="22" spans="1:14" ht="18.95" customHeight="1" x14ac:dyDescent="0.5">
      <c r="C22" s="148" t="s">
        <v>188</v>
      </c>
      <c r="D22" s="148"/>
      <c r="F22" s="150"/>
      <c r="H22" s="151">
        <v>-2716</v>
      </c>
      <c r="I22" s="151"/>
      <c r="J22" s="151">
        <v>-212</v>
      </c>
      <c r="K22" s="151"/>
      <c r="L22" s="202">
        <v>-2716</v>
      </c>
      <c r="M22" s="151"/>
      <c r="N22" s="151">
        <v>-212</v>
      </c>
    </row>
    <row r="23" spans="1:14" ht="18.95" customHeight="1" x14ac:dyDescent="0.5">
      <c r="C23" s="148" t="s">
        <v>30</v>
      </c>
      <c r="D23" s="148"/>
      <c r="F23" s="150"/>
      <c r="H23" s="202">
        <v>6602</v>
      </c>
      <c r="I23" s="162"/>
      <c r="J23" s="162">
        <v>8722</v>
      </c>
      <c r="K23" s="162"/>
      <c r="L23" s="202">
        <v>6602</v>
      </c>
      <c r="M23" s="162"/>
      <c r="N23" s="162">
        <v>8722</v>
      </c>
    </row>
    <row r="24" spans="1:14" ht="18.95" customHeight="1" x14ac:dyDescent="0.5">
      <c r="C24" s="148" t="s">
        <v>165</v>
      </c>
      <c r="D24" s="148"/>
      <c r="F24" s="150"/>
      <c r="H24" s="199">
        <v>0</v>
      </c>
      <c r="I24" s="164"/>
      <c r="J24" s="164">
        <v>0</v>
      </c>
      <c r="K24" s="162"/>
      <c r="L24" s="202">
        <v>0</v>
      </c>
      <c r="M24" s="162"/>
      <c r="N24" s="151">
        <v>-9655</v>
      </c>
    </row>
    <row r="25" spans="1:14" ht="18.95" customHeight="1" x14ac:dyDescent="0.5">
      <c r="C25" s="148" t="s">
        <v>32</v>
      </c>
      <c r="D25" s="148"/>
      <c r="F25" s="150"/>
      <c r="H25" s="151">
        <v>-85</v>
      </c>
      <c r="I25" s="151"/>
      <c r="J25" s="151">
        <v>-110</v>
      </c>
      <c r="K25" s="151"/>
      <c r="L25" s="202">
        <v>-118</v>
      </c>
      <c r="M25" s="151"/>
      <c r="N25" s="151">
        <v>-129</v>
      </c>
    </row>
    <row r="26" spans="1:14" ht="18.95" customHeight="1" x14ac:dyDescent="0.5">
      <c r="C26" s="148" t="s">
        <v>13</v>
      </c>
      <c r="D26" s="148"/>
      <c r="F26" s="150"/>
      <c r="H26" s="202">
        <v>10225</v>
      </c>
      <c r="I26" s="162"/>
      <c r="J26" s="162">
        <v>10298</v>
      </c>
      <c r="K26" s="162"/>
      <c r="L26" s="202">
        <v>10225</v>
      </c>
      <c r="M26" s="162"/>
      <c r="N26" s="162">
        <v>10298</v>
      </c>
    </row>
    <row r="27" spans="1:14" ht="18.95" customHeight="1" x14ac:dyDescent="0.5">
      <c r="A27" s="161"/>
      <c r="B27" s="148" t="s">
        <v>74</v>
      </c>
      <c r="D27" s="148"/>
      <c r="F27" s="150"/>
      <c r="H27" s="151"/>
      <c r="I27" s="151"/>
      <c r="J27" s="151"/>
      <c r="K27" s="151"/>
      <c r="L27" s="202"/>
      <c r="M27" s="151"/>
      <c r="N27" s="151"/>
    </row>
    <row r="28" spans="1:14" ht="18.95" customHeight="1" x14ac:dyDescent="0.5">
      <c r="C28" s="148" t="s">
        <v>24</v>
      </c>
      <c r="D28" s="63"/>
      <c r="F28" s="150"/>
      <c r="H28" s="202">
        <v>46096</v>
      </c>
      <c r="I28" s="162"/>
      <c r="J28" s="162">
        <v>171124</v>
      </c>
      <c r="K28" s="162"/>
      <c r="L28" s="202">
        <v>46327</v>
      </c>
      <c r="M28" s="162"/>
      <c r="N28" s="162">
        <v>171453</v>
      </c>
    </row>
    <row r="29" spans="1:14" ht="18.95" customHeight="1" x14ac:dyDescent="0.5">
      <c r="C29" s="148" t="s">
        <v>40</v>
      </c>
      <c r="D29" s="63"/>
      <c r="F29" s="150"/>
      <c r="H29" s="202">
        <v>18466</v>
      </c>
      <c r="I29" s="151"/>
      <c r="J29" s="151">
        <v>-66444</v>
      </c>
      <c r="K29" s="151"/>
      <c r="L29" s="202">
        <v>18470</v>
      </c>
      <c r="M29" s="151"/>
      <c r="N29" s="151">
        <v>-66569</v>
      </c>
    </row>
    <row r="30" spans="1:14" ht="18.95" customHeight="1" x14ac:dyDescent="0.5">
      <c r="A30" s="161"/>
      <c r="C30" s="148" t="s">
        <v>33</v>
      </c>
      <c r="D30" s="63"/>
      <c r="F30" s="150"/>
      <c r="H30" s="151">
        <v>-1470</v>
      </c>
      <c r="I30" s="162"/>
      <c r="J30" s="151">
        <v>-20638</v>
      </c>
      <c r="K30" s="162"/>
      <c r="L30" s="202">
        <v>-1470</v>
      </c>
      <c r="M30" s="162"/>
      <c r="N30" s="151">
        <v>-20474</v>
      </c>
    </row>
    <row r="31" spans="1:14" ht="18.95" customHeight="1" x14ac:dyDescent="0.5">
      <c r="C31" s="148" t="s">
        <v>1</v>
      </c>
      <c r="D31" s="63"/>
      <c r="F31" s="150"/>
      <c r="H31" s="151">
        <v>-752</v>
      </c>
      <c r="I31" s="151"/>
      <c r="J31" s="151">
        <v>-2161</v>
      </c>
      <c r="K31" s="151"/>
      <c r="L31" s="202">
        <v>-902</v>
      </c>
      <c r="M31" s="151"/>
      <c r="N31" s="162">
        <v>204</v>
      </c>
    </row>
    <row r="32" spans="1:14" ht="18.95" customHeight="1" x14ac:dyDescent="0.5">
      <c r="C32" s="148" t="s">
        <v>16</v>
      </c>
      <c r="D32" s="63"/>
      <c r="F32" s="150"/>
      <c r="H32" s="202">
        <v>383</v>
      </c>
      <c r="I32" s="151"/>
      <c r="J32" s="151">
        <v>-348</v>
      </c>
      <c r="K32" s="151"/>
      <c r="L32" s="202">
        <v>432</v>
      </c>
      <c r="M32" s="151"/>
      <c r="N32" s="151">
        <v>-233</v>
      </c>
    </row>
    <row r="33" spans="1:14" ht="18.95" customHeight="1" x14ac:dyDescent="0.5">
      <c r="B33" s="148" t="s">
        <v>75</v>
      </c>
      <c r="D33" s="63"/>
      <c r="F33" s="150"/>
      <c r="H33" s="151"/>
      <c r="I33" s="151"/>
      <c r="J33" s="151"/>
      <c r="K33" s="151"/>
      <c r="L33" s="202"/>
      <c r="M33" s="151"/>
      <c r="N33" s="151"/>
    </row>
    <row r="34" spans="1:14" ht="18.95" customHeight="1" x14ac:dyDescent="0.5">
      <c r="A34" s="163"/>
      <c r="C34" s="148" t="s">
        <v>25</v>
      </c>
      <c r="D34" s="63"/>
      <c r="F34" s="150"/>
      <c r="H34" s="202">
        <v>23489</v>
      </c>
      <c r="I34" s="151"/>
      <c r="J34" s="151">
        <v>-127665</v>
      </c>
      <c r="K34" s="151"/>
      <c r="L34" s="202">
        <v>24058</v>
      </c>
      <c r="M34" s="151"/>
      <c r="N34" s="151">
        <v>-120900</v>
      </c>
    </row>
    <row r="35" spans="1:14" ht="18.95" customHeight="1" x14ac:dyDescent="0.5">
      <c r="C35" s="148" t="s">
        <v>3</v>
      </c>
      <c r="D35" s="63"/>
      <c r="F35" s="150"/>
      <c r="H35" s="202">
        <v>37</v>
      </c>
      <c r="I35" s="151"/>
      <c r="J35" s="151">
        <v>-4984</v>
      </c>
      <c r="K35" s="151"/>
      <c r="L35" s="202">
        <v>-51</v>
      </c>
      <c r="M35" s="151"/>
      <c r="N35" s="151">
        <v>-6160</v>
      </c>
    </row>
    <row r="36" spans="1:14" ht="18.95" customHeight="1" x14ac:dyDescent="0.5">
      <c r="C36" s="148" t="s">
        <v>31</v>
      </c>
      <c r="D36" s="63"/>
      <c r="F36" s="150"/>
      <c r="H36" s="199">
        <v>0</v>
      </c>
      <c r="I36" s="151"/>
      <c r="J36" s="151">
        <v>-2698</v>
      </c>
      <c r="K36" s="151"/>
      <c r="L36" s="202">
        <v>0</v>
      </c>
      <c r="M36" s="151"/>
      <c r="N36" s="151">
        <v>-2698</v>
      </c>
    </row>
    <row r="37" spans="1:14" ht="18.95" customHeight="1" x14ac:dyDescent="0.5">
      <c r="D37" s="148"/>
      <c r="E37" s="161" t="s">
        <v>83</v>
      </c>
      <c r="F37" s="150"/>
      <c r="H37" s="206">
        <f>SUM(H12:H36)</f>
        <v>135624</v>
      </c>
      <c r="I37" s="151"/>
      <c r="J37" s="165">
        <f>SUM(J12:J36)</f>
        <v>-127711</v>
      </c>
      <c r="K37" s="151"/>
      <c r="L37" s="206">
        <f>SUM(L12:L36)</f>
        <v>135311</v>
      </c>
      <c r="M37" s="151"/>
      <c r="N37" s="165">
        <f>SUM(N12:N36)</f>
        <v>-115693</v>
      </c>
    </row>
    <row r="38" spans="1:14" ht="18" customHeight="1" x14ac:dyDescent="0.5">
      <c r="D38" s="148"/>
      <c r="E38" s="161"/>
      <c r="F38" s="150"/>
      <c r="H38" s="151"/>
      <c r="I38" s="151"/>
      <c r="J38" s="162"/>
      <c r="K38" s="151"/>
      <c r="L38" s="151"/>
      <c r="M38" s="151"/>
      <c r="N38" s="162"/>
    </row>
    <row r="39" spans="1:14" ht="21.75" customHeight="1" x14ac:dyDescent="0.5">
      <c r="D39" s="148"/>
      <c r="E39" s="148"/>
      <c r="F39" s="150"/>
      <c r="H39" s="162"/>
      <c r="I39" s="151"/>
      <c r="J39" s="151"/>
      <c r="K39" s="151"/>
      <c r="L39" s="162"/>
      <c r="M39" s="151"/>
      <c r="N39" s="162"/>
    </row>
    <row r="40" spans="1:14" ht="21.95" customHeight="1" x14ac:dyDescent="0.5">
      <c r="A40" s="147"/>
      <c r="B40" s="148"/>
      <c r="D40" s="148"/>
      <c r="F40" s="150"/>
      <c r="G40" s="151"/>
      <c r="H40" s="151"/>
      <c r="I40" s="151"/>
      <c r="J40" s="151"/>
      <c r="K40" s="151"/>
      <c r="L40" s="152"/>
      <c r="M40" s="153"/>
      <c r="N40" s="15" t="s">
        <v>68</v>
      </c>
    </row>
    <row r="41" spans="1:14" ht="21.95" customHeight="1" x14ac:dyDescent="0.5">
      <c r="A41" s="147"/>
      <c r="B41" s="148"/>
      <c r="D41" s="148"/>
      <c r="F41" s="150"/>
      <c r="G41" s="151"/>
      <c r="H41" s="151"/>
      <c r="I41" s="151"/>
      <c r="J41" s="151"/>
      <c r="K41" s="151"/>
      <c r="L41" s="152"/>
      <c r="M41" s="153"/>
      <c r="N41" s="71" t="s">
        <v>69</v>
      </c>
    </row>
    <row r="42" spans="1:14" ht="21.95" customHeight="1" x14ac:dyDescent="0.5">
      <c r="A42" s="231" t="s">
        <v>175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</row>
    <row r="43" spans="1:14" ht="21.95" customHeight="1" x14ac:dyDescent="0.5">
      <c r="A43" s="233" t="s">
        <v>50</v>
      </c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</row>
    <row r="44" spans="1:14" ht="21.95" customHeight="1" x14ac:dyDescent="0.5">
      <c r="A44" s="233" t="s">
        <v>65</v>
      </c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</row>
    <row r="45" spans="1:14" ht="21.95" customHeight="1" x14ac:dyDescent="0.5">
      <c r="A45" s="233" t="s">
        <v>171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</row>
    <row r="46" spans="1:14" ht="15" customHeight="1" x14ac:dyDescent="0.5">
      <c r="A46" s="209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</row>
    <row r="47" spans="1:14" s="167" customFormat="1" ht="18" customHeight="1" x14ac:dyDescent="0.5">
      <c r="A47" s="166"/>
      <c r="B47" s="166"/>
      <c r="C47" s="166"/>
      <c r="D47" s="166"/>
      <c r="E47" s="166"/>
      <c r="F47" s="166"/>
      <c r="G47" s="166"/>
      <c r="H47" s="236" t="s">
        <v>73</v>
      </c>
      <c r="I47" s="236"/>
      <c r="J47" s="236"/>
      <c r="K47" s="236"/>
      <c r="L47" s="236"/>
      <c r="M47" s="236"/>
      <c r="N47" s="236"/>
    </row>
    <row r="48" spans="1:14" s="167" customFormat="1" ht="18" customHeight="1" x14ac:dyDescent="0.5">
      <c r="A48" s="168" t="s">
        <v>6</v>
      </c>
      <c r="B48" s="168"/>
      <c r="D48" s="168"/>
      <c r="F48" s="169"/>
      <c r="G48" s="170"/>
      <c r="H48" s="230" t="s">
        <v>45</v>
      </c>
      <c r="I48" s="230"/>
      <c r="J48" s="230"/>
      <c r="K48" s="171"/>
      <c r="L48" s="230" t="s">
        <v>46</v>
      </c>
      <c r="M48" s="230"/>
      <c r="N48" s="230"/>
    </row>
    <row r="49" spans="1:14" s="167" customFormat="1" ht="18" customHeight="1" x14ac:dyDescent="0.5">
      <c r="A49" s="168"/>
      <c r="B49" s="168"/>
      <c r="D49" s="168"/>
      <c r="F49" s="172" t="s">
        <v>0</v>
      </c>
      <c r="G49" s="170"/>
      <c r="H49" s="173" t="s">
        <v>148</v>
      </c>
      <c r="I49" s="172"/>
      <c r="J49" s="173" t="s">
        <v>132</v>
      </c>
      <c r="K49" s="172"/>
      <c r="L49" s="173" t="s">
        <v>148</v>
      </c>
      <c r="M49" s="172"/>
      <c r="N49" s="173" t="s">
        <v>132</v>
      </c>
    </row>
    <row r="50" spans="1:14" s="167" customFormat="1" ht="18" customHeight="1" x14ac:dyDescent="0.5">
      <c r="A50" s="174" t="s">
        <v>66</v>
      </c>
      <c r="D50" s="168"/>
      <c r="F50" s="172"/>
      <c r="G50" s="170"/>
      <c r="H50" s="170"/>
      <c r="I50" s="170"/>
      <c r="J50" s="170"/>
      <c r="K50" s="170"/>
      <c r="L50" s="170"/>
      <c r="M50" s="170"/>
      <c r="N50" s="170"/>
    </row>
    <row r="51" spans="1:14" s="167" customFormat="1" ht="18" customHeight="1" x14ac:dyDescent="0.5">
      <c r="A51" s="175"/>
      <c r="B51" s="167" t="s">
        <v>144</v>
      </c>
      <c r="D51" s="168"/>
      <c r="F51" s="172">
        <v>5</v>
      </c>
      <c r="G51" s="170"/>
      <c r="H51" s="164">
        <v>0</v>
      </c>
      <c r="I51" s="170"/>
      <c r="J51" s="164">
        <v>0</v>
      </c>
      <c r="K51" s="164"/>
      <c r="L51" s="176">
        <v>0</v>
      </c>
      <c r="M51" s="164"/>
      <c r="N51" s="176">
        <v>6500</v>
      </c>
    </row>
    <row r="52" spans="1:14" s="167" customFormat="1" ht="18" customHeight="1" x14ac:dyDescent="0.5">
      <c r="B52" s="168" t="s">
        <v>37</v>
      </c>
      <c r="D52" s="168"/>
      <c r="F52" s="172"/>
      <c r="G52" s="170"/>
      <c r="H52" s="178">
        <v>18</v>
      </c>
      <c r="I52" s="170"/>
      <c r="J52" s="178">
        <v>1036</v>
      </c>
      <c r="K52" s="170"/>
      <c r="L52" s="179">
        <v>18</v>
      </c>
      <c r="M52" s="170"/>
      <c r="N52" s="179">
        <v>1036</v>
      </c>
    </row>
    <row r="53" spans="1:14" s="167" customFormat="1" ht="18" customHeight="1" x14ac:dyDescent="0.5">
      <c r="B53" s="168" t="s">
        <v>130</v>
      </c>
      <c r="D53" s="168"/>
      <c r="F53" s="172"/>
      <c r="G53" s="170"/>
      <c r="H53" s="177">
        <v>-39213</v>
      </c>
      <c r="I53" s="170"/>
      <c r="J53" s="177">
        <v>-159624</v>
      </c>
      <c r="K53" s="170"/>
      <c r="L53" s="177">
        <v>-39213</v>
      </c>
      <c r="M53" s="170"/>
      <c r="N53" s="177">
        <v>-159624</v>
      </c>
    </row>
    <row r="54" spans="1:14" s="167" customFormat="1" ht="18" customHeight="1" x14ac:dyDescent="0.5">
      <c r="B54" s="168" t="s">
        <v>67</v>
      </c>
      <c r="D54" s="168"/>
      <c r="F54" s="172"/>
      <c r="G54" s="170"/>
      <c r="H54" s="177">
        <v>-1417</v>
      </c>
      <c r="I54" s="170"/>
      <c r="J54" s="177">
        <v>-1849</v>
      </c>
      <c r="K54" s="170"/>
      <c r="L54" s="177">
        <v>-1417</v>
      </c>
      <c r="M54" s="170"/>
      <c r="N54" s="177">
        <v>-7449</v>
      </c>
    </row>
    <row r="55" spans="1:14" s="167" customFormat="1" ht="18" customHeight="1" x14ac:dyDescent="0.5">
      <c r="B55" s="168" t="s">
        <v>178</v>
      </c>
      <c r="D55" s="168"/>
      <c r="F55" s="172"/>
      <c r="G55" s="170"/>
      <c r="H55" s="164">
        <v>0</v>
      </c>
      <c r="I55" s="170"/>
      <c r="J55" s="164">
        <v>0</v>
      </c>
      <c r="K55" s="170"/>
      <c r="L55" s="164">
        <v>0</v>
      </c>
      <c r="M55" s="170"/>
      <c r="N55" s="178">
        <v>9655</v>
      </c>
    </row>
    <row r="56" spans="1:14" s="167" customFormat="1" ht="18" customHeight="1" x14ac:dyDescent="0.5">
      <c r="B56" s="168" t="s">
        <v>183</v>
      </c>
      <c r="D56" s="168"/>
      <c r="F56" s="172"/>
      <c r="G56" s="170"/>
      <c r="H56" s="180">
        <v>85</v>
      </c>
      <c r="I56" s="170"/>
      <c r="J56" s="180">
        <v>110</v>
      </c>
      <c r="K56" s="170"/>
      <c r="L56" s="180">
        <v>120</v>
      </c>
      <c r="M56" s="170"/>
      <c r="N56" s="180">
        <v>130</v>
      </c>
    </row>
    <row r="57" spans="1:14" s="167" customFormat="1" ht="18" customHeight="1" x14ac:dyDescent="0.5">
      <c r="C57" s="181" t="s">
        <v>35</v>
      </c>
      <c r="D57" s="168"/>
      <c r="F57" s="172"/>
      <c r="G57" s="170"/>
      <c r="H57" s="182">
        <f>SUM(H51:H56)</f>
        <v>-40527</v>
      </c>
      <c r="I57" s="177"/>
      <c r="J57" s="182">
        <f>SUM(J51:J56)</f>
        <v>-160327</v>
      </c>
      <c r="K57" s="177"/>
      <c r="L57" s="182">
        <f>SUM(L51:L56)</f>
        <v>-40492</v>
      </c>
      <c r="M57" s="177"/>
      <c r="N57" s="182">
        <f>SUM(N51:N56)</f>
        <v>-149752</v>
      </c>
    </row>
    <row r="58" spans="1:14" ht="3.75" customHeight="1" x14ac:dyDescent="0.5">
      <c r="C58" s="148"/>
      <c r="D58" s="148"/>
      <c r="F58" s="150"/>
      <c r="N58" s="156"/>
    </row>
    <row r="59" spans="1:14" s="167" customFormat="1" ht="18.75" customHeight="1" x14ac:dyDescent="0.5">
      <c r="A59" s="174" t="s">
        <v>9</v>
      </c>
      <c r="D59" s="168"/>
      <c r="F59" s="172"/>
      <c r="G59" s="170"/>
      <c r="H59" s="170"/>
      <c r="I59" s="170"/>
      <c r="J59" s="170"/>
      <c r="K59" s="170"/>
      <c r="L59" s="170"/>
      <c r="M59" s="170"/>
      <c r="N59" s="170"/>
    </row>
    <row r="60" spans="1:14" s="167" customFormat="1" ht="18" customHeight="1" x14ac:dyDescent="0.5">
      <c r="B60" s="167" t="s">
        <v>145</v>
      </c>
      <c r="D60" s="168"/>
      <c r="F60" s="172"/>
      <c r="G60" s="170"/>
      <c r="H60" s="203">
        <v>220000</v>
      </c>
      <c r="I60" s="170"/>
      <c r="J60" s="178">
        <v>410000</v>
      </c>
      <c r="K60" s="170"/>
      <c r="L60" s="203">
        <v>220000</v>
      </c>
      <c r="M60" s="170"/>
      <c r="N60" s="178">
        <v>410000</v>
      </c>
    </row>
    <row r="61" spans="1:14" s="167" customFormat="1" ht="18" customHeight="1" x14ac:dyDescent="0.5">
      <c r="B61" s="168" t="s">
        <v>146</v>
      </c>
      <c r="D61" s="168"/>
      <c r="F61" s="172"/>
      <c r="G61" s="170"/>
      <c r="H61" s="203">
        <v>-325000</v>
      </c>
      <c r="I61" s="170"/>
      <c r="J61" s="177">
        <v>-95000</v>
      </c>
      <c r="K61" s="170"/>
      <c r="L61" s="203">
        <v>-325000</v>
      </c>
      <c r="M61" s="170"/>
      <c r="N61" s="177">
        <v>-95000</v>
      </c>
    </row>
    <row r="62" spans="1:14" s="167" customFormat="1" ht="18" customHeight="1" x14ac:dyDescent="0.5">
      <c r="B62" s="167" t="s">
        <v>179</v>
      </c>
      <c r="D62" s="168"/>
      <c r="F62" s="172"/>
      <c r="G62" s="170"/>
      <c r="H62" s="203">
        <v>0</v>
      </c>
      <c r="I62" s="170"/>
      <c r="J62" s="178">
        <v>200000</v>
      </c>
      <c r="K62" s="170"/>
      <c r="L62" s="203">
        <v>0</v>
      </c>
      <c r="M62" s="170"/>
      <c r="N62" s="178">
        <v>200000</v>
      </c>
    </row>
    <row r="63" spans="1:14" s="167" customFormat="1" ht="18" customHeight="1" x14ac:dyDescent="0.5">
      <c r="B63" s="168" t="s">
        <v>147</v>
      </c>
      <c r="D63" s="168"/>
      <c r="F63" s="172"/>
      <c r="G63" s="170"/>
      <c r="H63" s="203">
        <v>0</v>
      </c>
      <c r="I63" s="170"/>
      <c r="J63" s="177">
        <v>-1540</v>
      </c>
      <c r="K63" s="170"/>
      <c r="L63" s="203">
        <v>0</v>
      </c>
      <c r="M63" s="170"/>
      <c r="N63" s="177">
        <v>-1540</v>
      </c>
    </row>
    <row r="64" spans="1:14" s="167" customFormat="1" ht="18" customHeight="1" x14ac:dyDescent="0.5">
      <c r="B64" s="168" t="s">
        <v>180</v>
      </c>
      <c r="D64" s="168"/>
      <c r="F64" s="172"/>
      <c r="G64" s="170"/>
      <c r="H64" s="203">
        <v>-10593</v>
      </c>
      <c r="I64" s="170"/>
      <c r="J64" s="177">
        <v>-8890</v>
      </c>
      <c r="K64" s="164"/>
      <c r="L64" s="203">
        <v>-10593</v>
      </c>
      <c r="M64" s="164"/>
      <c r="N64" s="177">
        <v>-8890</v>
      </c>
    </row>
    <row r="65" spans="1:14" s="167" customFormat="1" ht="18" customHeight="1" x14ac:dyDescent="0.5">
      <c r="B65" s="168" t="s">
        <v>181</v>
      </c>
      <c r="D65" s="168"/>
      <c r="F65" s="172">
        <v>16</v>
      </c>
      <c r="G65" s="170"/>
      <c r="H65" s="203">
        <v>0</v>
      </c>
      <c r="I65" s="170"/>
      <c r="J65" s="177">
        <v>-12159</v>
      </c>
      <c r="K65" s="170"/>
      <c r="L65" s="203">
        <v>0</v>
      </c>
      <c r="M65" s="170"/>
      <c r="N65" s="177">
        <v>-12159</v>
      </c>
    </row>
    <row r="66" spans="1:14" s="167" customFormat="1" ht="18" customHeight="1" x14ac:dyDescent="0.5">
      <c r="A66" s="181"/>
      <c r="B66" s="167" t="s">
        <v>62</v>
      </c>
      <c r="D66" s="168"/>
      <c r="F66" s="172"/>
      <c r="G66" s="170"/>
      <c r="H66" s="204">
        <v>-10394</v>
      </c>
      <c r="I66" s="177"/>
      <c r="J66" s="182">
        <v>-10079</v>
      </c>
      <c r="K66" s="177"/>
      <c r="L66" s="204">
        <v>-10394</v>
      </c>
      <c r="M66" s="177"/>
      <c r="N66" s="182">
        <v>-10079</v>
      </c>
    </row>
    <row r="67" spans="1:14" s="167" customFormat="1" ht="18" customHeight="1" x14ac:dyDescent="0.5">
      <c r="C67" s="181" t="s">
        <v>84</v>
      </c>
      <c r="D67" s="168"/>
      <c r="F67" s="172"/>
      <c r="G67" s="170"/>
      <c r="H67" s="204">
        <f>SUM(H60:H66)</f>
        <v>-125987</v>
      </c>
      <c r="I67" s="170"/>
      <c r="J67" s="180">
        <f>SUM(J60:J66)</f>
        <v>482332</v>
      </c>
      <c r="K67" s="170"/>
      <c r="L67" s="204">
        <f>SUM(L60:L66)</f>
        <v>-125987</v>
      </c>
      <c r="M67" s="170"/>
      <c r="N67" s="180">
        <f>SUM(N60:N66)</f>
        <v>482332</v>
      </c>
    </row>
    <row r="68" spans="1:14" ht="6" customHeight="1" x14ac:dyDescent="0.5">
      <c r="C68" s="148"/>
      <c r="D68" s="148"/>
      <c r="F68" s="150"/>
      <c r="N68" s="156"/>
    </row>
    <row r="69" spans="1:14" s="167" customFormat="1" ht="18" customHeight="1" x14ac:dyDescent="0.5">
      <c r="B69" s="167" t="s">
        <v>71</v>
      </c>
      <c r="C69" s="168"/>
      <c r="D69" s="168"/>
      <c r="F69" s="172"/>
      <c r="G69" s="170"/>
      <c r="H69" s="170"/>
      <c r="I69" s="170"/>
      <c r="J69" s="170"/>
      <c r="K69" s="170"/>
      <c r="L69" s="170"/>
      <c r="M69" s="170"/>
      <c r="N69" s="170"/>
    </row>
    <row r="70" spans="1:14" s="167" customFormat="1" ht="18" customHeight="1" x14ac:dyDescent="0.5">
      <c r="C70" s="168" t="s">
        <v>72</v>
      </c>
      <c r="D70" s="168"/>
      <c r="F70" s="172"/>
      <c r="G70" s="170"/>
      <c r="H70" s="176">
        <v>2140</v>
      </c>
      <c r="I70" s="170"/>
      <c r="J70" s="176">
        <v>346</v>
      </c>
      <c r="K70" s="170"/>
      <c r="L70" s="176">
        <v>2140</v>
      </c>
      <c r="M70" s="170"/>
      <c r="N70" s="176">
        <v>346</v>
      </c>
    </row>
    <row r="71" spans="1:14" s="167" customFormat="1" ht="18" customHeight="1" x14ac:dyDescent="0.5">
      <c r="B71" s="168" t="s">
        <v>43</v>
      </c>
      <c r="D71" s="168"/>
      <c r="F71" s="172"/>
      <c r="G71" s="170"/>
      <c r="H71" s="183">
        <v>1152</v>
      </c>
      <c r="I71" s="170"/>
      <c r="J71" s="183">
        <v>305</v>
      </c>
      <c r="K71" s="170"/>
      <c r="L71" s="184">
        <v>0</v>
      </c>
      <c r="M71" s="170"/>
      <c r="N71" s="184">
        <v>0</v>
      </c>
    </row>
    <row r="72" spans="1:14" ht="4.5" customHeight="1" x14ac:dyDescent="0.5">
      <c r="C72" s="148"/>
      <c r="D72" s="148"/>
      <c r="F72" s="150"/>
      <c r="N72" s="156"/>
    </row>
    <row r="73" spans="1:14" s="167" customFormat="1" ht="18" customHeight="1" x14ac:dyDescent="0.5">
      <c r="B73" s="168" t="s">
        <v>85</v>
      </c>
      <c r="D73" s="168"/>
      <c r="F73" s="172"/>
      <c r="G73" s="170"/>
      <c r="H73" s="176">
        <f>+H37+H57+H67+H70+H71</f>
        <v>-27598</v>
      </c>
      <c r="I73" s="170"/>
      <c r="J73" s="176">
        <f>+J37+J57+J67+J70+J71</f>
        <v>194945</v>
      </c>
      <c r="K73" s="170"/>
      <c r="L73" s="176">
        <f>+L37+L57+L67+L70+L71</f>
        <v>-29028</v>
      </c>
      <c r="M73" s="170"/>
      <c r="N73" s="176">
        <f>+N37+N57+N67+N70+N71</f>
        <v>217233</v>
      </c>
    </row>
    <row r="74" spans="1:14" s="167" customFormat="1" ht="18" customHeight="1" x14ac:dyDescent="0.5">
      <c r="B74" s="168" t="s">
        <v>23</v>
      </c>
      <c r="D74" s="168"/>
      <c r="F74" s="172"/>
      <c r="G74" s="170"/>
      <c r="H74" s="185">
        <v>102676</v>
      </c>
      <c r="I74" s="176"/>
      <c r="J74" s="185">
        <v>51293</v>
      </c>
      <c r="K74" s="176"/>
      <c r="L74" s="185">
        <v>88469</v>
      </c>
      <c r="M74" s="176"/>
      <c r="N74" s="185">
        <v>13691</v>
      </c>
    </row>
    <row r="75" spans="1:14" s="167" customFormat="1" ht="18" customHeight="1" thickBot="1" x14ac:dyDescent="0.55000000000000004">
      <c r="B75" s="168" t="s">
        <v>22</v>
      </c>
      <c r="D75" s="168"/>
      <c r="F75" s="172"/>
      <c r="G75" s="170"/>
      <c r="H75" s="186">
        <f>SUM(H73:H74)</f>
        <v>75078</v>
      </c>
      <c r="I75" s="170"/>
      <c r="J75" s="186">
        <f>SUM(J73:J74)</f>
        <v>246238</v>
      </c>
      <c r="K75" s="170"/>
      <c r="L75" s="186">
        <f>SUM(L73:L74)</f>
        <v>59441</v>
      </c>
      <c r="M75" s="170"/>
      <c r="N75" s="186">
        <f>SUM(N73:N74)</f>
        <v>230924</v>
      </c>
    </row>
    <row r="76" spans="1:14" ht="4.5" customHeight="1" thickTop="1" x14ac:dyDescent="0.5">
      <c r="C76" s="148"/>
      <c r="D76" s="148"/>
      <c r="F76" s="150"/>
      <c r="N76" s="156"/>
    </row>
    <row r="77" spans="1:14" s="167" customFormat="1" ht="18" customHeight="1" x14ac:dyDescent="0.5">
      <c r="B77" s="181" t="s">
        <v>34</v>
      </c>
      <c r="C77" s="181"/>
      <c r="D77" s="181"/>
      <c r="E77" s="187"/>
      <c r="F77" s="171"/>
      <c r="G77" s="170"/>
      <c r="H77" s="170"/>
      <c r="I77" s="170"/>
      <c r="J77" s="170"/>
      <c r="K77" s="170"/>
      <c r="L77" s="170"/>
      <c r="M77" s="170"/>
      <c r="N77" s="170"/>
    </row>
    <row r="78" spans="1:14" s="167" customFormat="1" ht="18" customHeight="1" x14ac:dyDescent="0.5">
      <c r="B78" s="187"/>
      <c r="C78" s="181" t="s">
        <v>28</v>
      </c>
      <c r="D78" s="181"/>
      <c r="E78" s="187"/>
      <c r="F78" s="171"/>
      <c r="G78" s="170"/>
      <c r="H78" s="170"/>
      <c r="I78" s="170"/>
      <c r="J78" s="170"/>
      <c r="K78" s="170"/>
      <c r="L78" s="170"/>
      <c r="M78" s="170"/>
      <c r="N78" s="170"/>
    </row>
    <row r="79" spans="1:14" s="167" customFormat="1" ht="18" customHeight="1" x14ac:dyDescent="0.5">
      <c r="D79" s="168" t="s">
        <v>29</v>
      </c>
      <c r="E79" s="187"/>
      <c r="F79" s="171"/>
      <c r="G79" s="170"/>
      <c r="H79" s="170"/>
      <c r="I79" s="170"/>
      <c r="J79" s="170"/>
      <c r="K79" s="170"/>
      <c r="L79" s="170"/>
      <c r="M79" s="170"/>
      <c r="N79" s="170"/>
    </row>
    <row r="80" spans="1:14" s="167" customFormat="1" ht="18" customHeight="1" x14ac:dyDescent="0.5">
      <c r="E80" s="167" t="s">
        <v>131</v>
      </c>
      <c r="F80" s="171"/>
      <c r="G80" s="170"/>
      <c r="H80" s="188">
        <v>14019</v>
      </c>
      <c r="I80" s="170"/>
      <c r="J80" s="188">
        <v>19607</v>
      </c>
      <c r="K80" s="170"/>
      <c r="L80" s="188">
        <v>14019</v>
      </c>
      <c r="M80" s="178"/>
      <c r="N80" s="188">
        <v>19607</v>
      </c>
    </row>
    <row r="81" spans="4:14" s="167" customFormat="1" ht="18" customHeight="1" x14ac:dyDescent="0.5">
      <c r="D81" s="167" t="s">
        <v>141</v>
      </c>
      <c r="E81" s="187"/>
      <c r="F81" s="171"/>
      <c r="G81" s="170"/>
      <c r="H81" s="188"/>
      <c r="I81" s="170"/>
      <c r="J81" s="188"/>
      <c r="K81" s="178"/>
      <c r="L81" s="178"/>
      <c r="M81" s="178"/>
      <c r="N81" s="178"/>
    </row>
    <row r="82" spans="4:14" s="167" customFormat="1" ht="18" customHeight="1" x14ac:dyDescent="0.5">
      <c r="E82" s="167" t="s">
        <v>142</v>
      </c>
      <c r="F82" s="171"/>
      <c r="G82" s="170"/>
      <c r="H82" s="188">
        <v>3064</v>
      </c>
      <c r="I82" s="170"/>
      <c r="J82" s="188">
        <v>9288</v>
      </c>
      <c r="K82" s="164"/>
      <c r="L82" s="188">
        <v>3064</v>
      </c>
      <c r="M82" s="164"/>
      <c r="N82" s="188">
        <v>9288</v>
      </c>
    </row>
    <row r="83" spans="4:14" ht="2.25" customHeight="1" x14ac:dyDescent="0.5">
      <c r="E83" s="163"/>
      <c r="H83" s="14"/>
      <c r="J83" s="14"/>
      <c r="K83" s="162"/>
      <c r="L83" s="162"/>
      <c r="M83" s="162"/>
      <c r="N83" s="162"/>
    </row>
    <row r="85" spans="4:14" ht="20.100000000000001" customHeight="1" x14ac:dyDescent="0.5">
      <c r="H85" s="17">
        <f>+H75-งบแสดงฐานะการเงิน!H14</f>
        <v>0</v>
      </c>
      <c r="J85" s="17"/>
      <c r="L85" s="17">
        <f>+L75-งบแสดงฐานะการเงิน!L14</f>
        <v>0</v>
      </c>
      <c r="N85" s="17"/>
    </row>
    <row r="86" spans="4:14" ht="20.100000000000001" customHeight="1" x14ac:dyDescent="0.5">
      <c r="J86" s="189"/>
    </row>
  </sheetData>
  <mergeCells count="14">
    <mergeCell ref="H48:J48"/>
    <mergeCell ref="L48:N48"/>
    <mergeCell ref="A3:N3"/>
    <mergeCell ref="A4:N4"/>
    <mergeCell ref="A5:N5"/>
    <mergeCell ref="A6:N6"/>
    <mergeCell ref="H8:N8"/>
    <mergeCell ref="H9:J9"/>
    <mergeCell ref="L9:N9"/>
    <mergeCell ref="A42:N42"/>
    <mergeCell ref="A43:N43"/>
    <mergeCell ref="A44:N44"/>
    <mergeCell ref="A45:N45"/>
    <mergeCell ref="H47:N47"/>
  </mergeCells>
  <printOptions horizontalCentered="1"/>
  <pageMargins left="0.78740157480314965" right="0.59055118110236227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3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2021-08-03T08:10:06Z</cp:lastPrinted>
  <dcterms:created xsi:type="dcterms:W3CDTF">2001-07-24T07:04:44Z</dcterms:created>
  <dcterms:modified xsi:type="dcterms:W3CDTF">2021-08-11T04:57:10Z</dcterms:modified>
</cp:coreProperties>
</file>