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ฝ่าย 6\งบการเงินปี [2563-2020]\งบตลาดหลักทรัพย์\ไตรมาส 4\ภาษาไทย\"/>
    </mc:Choice>
  </mc:AlternateContent>
  <xr:revisionPtr revIDLastSave="0" documentId="13_ncr:1_{2FC4296B-7D66-4CE5-9FE9-80ABEF33BEA9}" xr6:coauthVersionLast="46" xr6:coauthVersionMax="46" xr10:uidLastSave="{00000000-0000-0000-0000-000000000000}"/>
  <bookViews>
    <workbookView xWindow="-120" yWindow="-120" windowWidth="29040" windowHeight="15840" tabRatio="678" activeTab="1" xr2:uid="{00000000-000D-0000-FFFF-FFFF00000000}"/>
  </bookViews>
  <sheets>
    <sheet name="งบแสดงฐานะการเงิน" sheetId="1" r:id="rId1"/>
    <sheet name="งบกำไรขาดทุนเบ็ดเสร็จ" sheetId="13" r:id="rId2"/>
    <sheet name="ส่วนของผู้ถือหุ้น" sheetId="10" r:id="rId3"/>
    <sheet name="ส่วนของผู้ถือหุ้น (ต่อ)" sheetId="15" r:id="rId4"/>
    <sheet name="งบกระแสเงินสด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\0" localSheetId="1">'[1]Statement-BAHT'!#REF!</definedName>
    <definedName name="\0" localSheetId="3">'[1]Statement-BAHT'!#REF!</definedName>
    <definedName name="\0">'[1]Statement-BAHT'!#REF!</definedName>
    <definedName name="\a" localSheetId="1">#REF!</definedName>
    <definedName name="\a" localSheetId="2">#REF!</definedName>
    <definedName name="\a" localSheetId="3">#REF!</definedName>
    <definedName name="\a">#REF!</definedName>
    <definedName name="\b" localSheetId="1">#REF!</definedName>
    <definedName name="\b" localSheetId="2">#REF!</definedName>
    <definedName name="\b" localSheetId="3">#REF!</definedName>
    <definedName name="\b">#REF!</definedName>
    <definedName name="\c" localSheetId="1">#REF!</definedName>
    <definedName name="\c" localSheetId="2">#REF!</definedName>
    <definedName name="\c" localSheetId="3">#REF!</definedName>
    <definedName name="\c">#REF!</definedName>
    <definedName name="\d" localSheetId="1">#REF!</definedName>
    <definedName name="\d" localSheetId="2">#REF!</definedName>
    <definedName name="\d" localSheetId="3">#REF!</definedName>
    <definedName name="\d">#REF!</definedName>
    <definedName name="\e" localSheetId="1">#REF!</definedName>
    <definedName name="\e" localSheetId="2">#REF!</definedName>
    <definedName name="\e" localSheetId="3">#REF!</definedName>
    <definedName name="\e">#REF!</definedName>
    <definedName name="\f" localSheetId="1">#REF!</definedName>
    <definedName name="\f" localSheetId="2">#REF!</definedName>
    <definedName name="\f" localSheetId="3">#REF!</definedName>
    <definedName name="\f">#REF!</definedName>
    <definedName name="\g" localSheetId="1">#REF!</definedName>
    <definedName name="\g" localSheetId="2">#REF!</definedName>
    <definedName name="\g" localSheetId="3">#REF!</definedName>
    <definedName name="\g">#REF!</definedName>
    <definedName name="\h" localSheetId="1">#REF!</definedName>
    <definedName name="\h" localSheetId="2">#REF!</definedName>
    <definedName name="\h" localSheetId="3">#REF!</definedName>
    <definedName name="\h">#REF!</definedName>
    <definedName name="\i" localSheetId="1">#REF!</definedName>
    <definedName name="\i" localSheetId="2">#REF!</definedName>
    <definedName name="\i" localSheetId="3">#REF!</definedName>
    <definedName name="\i">#REF!</definedName>
    <definedName name="\j" localSheetId="1">#REF!</definedName>
    <definedName name="\j" localSheetId="2">#REF!</definedName>
    <definedName name="\j" localSheetId="3">#REF!</definedName>
    <definedName name="\j">#REF!</definedName>
    <definedName name="____________________f123" localSheetId="1">#REF!</definedName>
    <definedName name="____________________f123" localSheetId="2">#REF!</definedName>
    <definedName name="____________________f123" localSheetId="3">#REF!</definedName>
    <definedName name="____________________f123">#REF!</definedName>
    <definedName name="___________________f123" localSheetId="1">#REF!</definedName>
    <definedName name="___________________f123" localSheetId="2">#REF!</definedName>
    <definedName name="___________________f123" localSheetId="3">#REF!</definedName>
    <definedName name="___________________f123">#REF!</definedName>
    <definedName name="__________________f123" localSheetId="1">#REF!</definedName>
    <definedName name="__________________f123" localSheetId="2">#REF!</definedName>
    <definedName name="__________________f123" localSheetId="3">#REF!</definedName>
    <definedName name="__________________f123">#REF!</definedName>
    <definedName name="_________________f123" localSheetId="1">#REF!</definedName>
    <definedName name="_________________f123" localSheetId="2">#REF!</definedName>
    <definedName name="_________________f123" localSheetId="3">#REF!</definedName>
    <definedName name="_________________f123">#REF!</definedName>
    <definedName name="________________f123" localSheetId="1">#REF!</definedName>
    <definedName name="________________f123" localSheetId="2">#REF!</definedName>
    <definedName name="________________f123" localSheetId="3">#REF!</definedName>
    <definedName name="________________f123">#REF!</definedName>
    <definedName name="_______________f123" localSheetId="1">#REF!</definedName>
    <definedName name="_______________f123" localSheetId="2">#REF!</definedName>
    <definedName name="_______________f123" localSheetId="3">#REF!</definedName>
    <definedName name="_______________f123">#REF!</definedName>
    <definedName name="______________f123" localSheetId="1">#REF!</definedName>
    <definedName name="______________f123" localSheetId="2">#REF!</definedName>
    <definedName name="______________f123" localSheetId="3">#REF!</definedName>
    <definedName name="______________f123">#REF!</definedName>
    <definedName name="_____________f123" localSheetId="1">#REF!</definedName>
    <definedName name="_____________f123" localSheetId="2">#REF!</definedName>
    <definedName name="_____________f123" localSheetId="3">#REF!</definedName>
    <definedName name="_____________f123">#REF!</definedName>
    <definedName name="____________f123" localSheetId="1">#REF!</definedName>
    <definedName name="____________f123" localSheetId="2">#REF!</definedName>
    <definedName name="____________f123" localSheetId="3">#REF!</definedName>
    <definedName name="____________f123">#REF!</definedName>
    <definedName name="___________f123" localSheetId="1">#REF!</definedName>
    <definedName name="___________f123" localSheetId="2">#REF!</definedName>
    <definedName name="___________f123" localSheetId="3">#REF!</definedName>
    <definedName name="___________f123">#REF!</definedName>
    <definedName name="__________f123" localSheetId="1">#REF!</definedName>
    <definedName name="__________f123" localSheetId="2">#REF!</definedName>
    <definedName name="__________f123" localSheetId="3">#REF!</definedName>
    <definedName name="__________f123">#REF!</definedName>
    <definedName name="_________f123" localSheetId="1">#REF!</definedName>
    <definedName name="_________f123" localSheetId="2">#REF!</definedName>
    <definedName name="_________f123" localSheetId="3">#REF!</definedName>
    <definedName name="_________f123">#REF!</definedName>
    <definedName name="________f123" localSheetId="1">#REF!</definedName>
    <definedName name="________f123" localSheetId="2">#REF!</definedName>
    <definedName name="________f123" localSheetId="3">#REF!</definedName>
    <definedName name="________f123">#REF!</definedName>
    <definedName name="_______f123" localSheetId="1">#REF!</definedName>
    <definedName name="_______f123" localSheetId="2">#REF!</definedName>
    <definedName name="_______f123" localSheetId="3">#REF!</definedName>
    <definedName name="_______f123">#REF!</definedName>
    <definedName name="______f123" localSheetId="1">#REF!</definedName>
    <definedName name="______f123" localSheetId="2">#REF!</definedName>
    <definedName name="______f123" localSheetId="3">#REF!</definedName>
    <definedName name="______f123">#REF!</definedName>
    <definedName name="_____f123" localSheetId="1">#REF!</definedName>
    <definedName name="_____f123" localSheetId="2">#REF!</definedName>
    <definedName name="_____f123" localSheetId="3">#REF!</definedName>
    <definedName name="_____f123">#REF!</definedName>
    <definedName name="____f123" localSheetId="1">#REF!</definedName>
    <definedName name="____f123" localSheetId="2">#REF!</definedName>
    <definedName name="____f123" localSheetId="3">#REF!</definedName>
    <definedName name="____f123">#REF!</definedName>
    <definedName name="___f123" localSheetId="1">#REF!</definedName>
    <definedName name="___f123" localSheetId="2">#REF!</definedName>
    <definedName name="___f123" localSheetId="3">#REF!</definedName>
    <definedName name="___f123">#REF!</definedName>
    <definedName name="__f123" localSheetId="1">#REF!</definedName>
    <definedName name="__f123" localSheetId="2">#REF!</definedName>
    <definedName name="__f123" localSheetId="3">#REF!</definedName>
    <definedName name="__f123">#REF!</definedName>
    <definedName name="_10">[2]Group!$B$179</definedName>
    <definedName name="_14401">#N/A</definedName>
    <definedName name="_2" localSheetId="1">#REF!</definedName>
    <definedName name="_2" localSheetId="2">#REF!</definedName>
    <definedName name="_2" localSheetId="3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1">#REF!</definedName>
    <definedName name="_f123" localSheetId="2">#REF!</definedName>
    <definedName name="_f123" localSheetId="3">#REF!</definedName>
    <definedName name="_f123">#REF!</definedName>
    <definedName name="_FF">[2]Group!$B$107</definedName>
    <definedName name="_Fill" localSheetId="1" hidden="1">#REF!</definedName>
    <definedName name="_Fill" localSheetId="2" hidden="1">#REF!</definedName>
    <definedName name="_Fill" localSheetId="3" hidden="1">#REF!</definedName>
    <definedName name="_Fill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3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localSheetId="1" hidden="1">[4]total!#REF!</definedName>
    <definedName name="_Parse_Out" localSheetId="3" hidden="1">[4]total!#REF!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1">#REF!</definedName>
    <definedName name="A" localSheetId="2">#REF!</definedName>
    <definedName name="A" localSheetId="3">#REF!</definedName>
    <definedName name="A">#REF!</definedName>
    <definedName name="A_column">'[5]งบกำไรขาดทุน (2550)'!$A$2:$A$271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AA" localSheetId="1">#REF!</definedName>
    <definedName name="AAA" localSheetId="2">#REF!</definedName>
    <definedName name="AAA" localSheetId="3">#REF!</definedName>
    <definedName name="AAA">#REF!</definedName>
    <definedName name="aaaa" localSheetId="1">#REF!</definedName>
    <definedName name="aaaa" localSheetId="2">#REF!</definedName>
    <definedName name="aaaa" localSheetId="3">#REF!</definedName>
    <definedName name="aaaa">#REF!</definedName>
    <definedName name="AAAAA" localSheetId="1">#REF!</definedName>
    <definedName name="AAAAA" localSheetId="2">#REF!</definedName>
    <definedName name="AAAAA" localSheetId="3">#REF!</definedName>
    <definedName name="AAAAA">#REF!</definedName>
    <definedName name="AAt" localSheetId="1">[6]งบการเงิน!#REF!</definedName>
    <definedName name="AAt" localSheetId="3">[6]งบการเงิน!#REF!</definedName>
    <definedName name="AAt">[6]งบการเงิน!#REF!</definedName>
    <definedName name="Adjustment" localSheetId="1">#REF!</definedName>
    <definedName name="Adjustment" localSheetId="2">#REF!</definedName>
    <definedName name="Adjustment" localSheetId="3">#REF!</definedName>
    <definedName name="Adjustment">#REF!</definedName>
    <definedName name="agdump" localSheetId="1">#REF!</definedName>
    <definedName name="agdump" localSheetId="2">#REF!</definedName>
    <definedName name="agdump" localSheetId="3">#REF!</definedName>
    <definedName name="agdump">#REF!</definedName>
    <definedName name="agedump" localSheetId="1">#REF!</definedName>
    <definedName name="agedump" localSheetId="2">#REF!</definedName>
    <definedName name="agedump" localSheetId="3">#REF!</definedName>
    <definedName name="agedump">#REF!</definedName>
    <definedName name="agencydump" localSheetId="1">#REF!</definedName>
    <definedName name="agencydump" localSheetId="2">#REF!</definedName>
    <definedName name="agencydump" localSheetId="3">#REF!</definedName>
    <definedName name="agencydump">#REF!</definedName>
    <definedName name="AGENCYLY" localSheetId="1">#REF!</definedName>
    <definedName name="AGENCYLY" localSheetId="2">#REF!</definedName>
    <definedName name="AGENCYLY" localSheetId="3">#REF!</definedName>
    <definedName name="AGENCYLY">#REF!</definedName>
    <definedName name="AGENCYPLAN" localSheetId="1">#REF!</definedName>
    <definedName name="AGENCYPLAN" localSheetId="2">#REF!</definedName>
    <definedName name="AGENCYPLAN" localSheetId="3">#REF!</definedName>
    <definedName name="AGENCYPLAN">#REF!</definedName>
    <definedName name="AMOUNT" localSheetId="1">'[7]10'!#REF!</definedName>
    <definedName name="AMOUNT" localSheetId="3">'[7]10'!#REF!</definedName>
    <definedName name="AMOUNT">'[7]10'!#REF!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At" localSheetId="1">[6]งบการเงิน!#REF!</definedName>
    <definedName name="At" localSheetId="3">[6]งบการเงิน!#REF!</definedName>
    <definedName name="At">[6]งบการเงิน!#REF!</definedName>
    <definedName name="B" localSheetId="1">[6]งบการเงิน!#REF!</definedName>
    <definedName name="B" localSheetId="3">[6]งบการเงิน!#REF!</definedName>
    <definedName name="B">[6]งบการเงิน!#REF!</definedName>
    <definedName name="B_column">'[5]งบกำไรขาดทุน (2550)'!$B$2:$B$271</definedName>
    <definedName name="Batch_Size">'[8]Palnt-A&amp;B'!$F$27</definedName>
    <definedName name="BB" localSheetId="1">#REF!</definedName>
    <definedName name="BB" localSheetId="2">#REF!</definedName>
    <definedName name="BB" localSheetId="3">#REF!</definedName>
    <definedName name="BB">#REF!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BuiltIn_Print_Area___1" localSheetId="1">#REF!</definedName>
    <definedName name="BuiltIn_Print_Area___1" localSheetId="2">#REF!</definedName>
    <definedName name="BuiltIn_Print_Area___1" localSheetId="3">#REF!</definedName>
    <definedName name="BuiltIn_Print_Area___1">#REF!</definedName>
    <definedName name="BuiltIn_Print_Titles" localSheetId="1">#REF!</definedName>
    <definedName name="BuiltIn_Print_Titles" localSheetId="2">#REF!</definedName>
    <definedName name="BuiltIn_Print_Titles" localSheetId="3">#REF!</definedName>
    <definedName name="BuiltIn_Print_Titles">#REF!</definedName>
    <definedName name="BuiltIn_Print_Titles___1" localSheetId="1">#REF!</definedName>
    <definedName name="BuiltIn_Print_Titles___1" localSheetId="2">#REF!</definedName>
    <definedName name="BuiltIn_Print_Titles___1" localSheetId="3">#REF!</definedName>
    <definedName name="BuiltIn_Print_Titles___1">#REF!</definedName>
    <definedName name="C." localSheetId="1">[6]งบการเงิน!#REF!</definedName>
    <definedName name="C." localSheetId="3">[6]งบการเงิน!#REF!</definedName>
    <definedName name="C.">[6]งบการเงิน!#REF!</definedName>
    <definedName name="C_column">'[5]งบกำไรขาดทุน (2550)'!$C$2:$C$271</definedName>
    <definedName name="CalcAgencyPrice" localSheetId="1">#REF!</definedName>
    <definedName name="CalcAgencyPrice" localSheetId="2">#REF!</definedName>
    <definedName name="CalcAgencyPrice" localSheetId="3">#REF!</definedName>
    <definedName name="CalcAgencyPrice">#REF!</definedName>
    <definedName name="Cap_Furnace">'[8]Palnt-A&amp;B'!$F$9</definedName>
    <definedName name="CC" localSheetId="1">[6]งบการเงิน!#REF!</definedName>
    <definedName name="CC" localSheetId="3">[6]งบการเงิน!#REF!</definedName>
    <definedName name="CC">[6]งบการเงิน!#REF!</definedName>
    <definedName name="CCt" localSheetId="1">[6]งบการเงิน!#REF!</definedName>
    <definedName name="CCt" localSheetId="3">[6]งบการเงิน!#REF!</definedName>
    <definedName name="CCt">[6]งบการเงิน!#REF!</definedName>
    <definedName name="cf" localSheetId="1">#REF!</definedName>
    <definedName name="cf" localSheetId="2">#REF!</definedName>
    <definedName name="cf" localSheetId="3">#REF!</definedName>
    <definedName name="cf">#REF!</definedName>
    <definedName name="CodeAsset" localSheetId="1">#REF!</definedName>
    <definedName name="CodeAsset" localSheetId="2">#REF!</definedName>
    <definedName name="CodeAsset" localSheetId="3">#REF!</definedName>
    <definedName name="CodeAsset">#REF!</definedName>
    <definedName name="ComBackUP">"BackUP_File"</definedName>
    <definedName name="Commission" localSheetId="1">#REF!</definedName>
    <definedName name="Commission" localSheetId="2">#REF!</definedName>
    <definedName name="Commission" localSheetId="3">#REF!</definedName>
    <definedName name="Commission">#REF!</definedName>
    <definedName name="cost" localSheetId="1">#REF!</definedName>
    <definedName name="cost" localSheetId="2">#REF!</definedName>
    <definedName name="cost" localSheetId="3">#REF!</definedName>
    <definedName name="cost">#REF!</definedName>
    <definedName name="_xlnm.Criteria" localSheetId="1">#REF!</definedName>
    <definedName name="_xlnm.Criteria" localSheetId="2">#REF!</definedName>
    <definedName name="_xlnm.Criteria" localSheetId="3">#REF!</definedName>
    <definedName name="_xlnm.Criteria">#REF!</definedName>
    <definedName name="Ct" localSheetId="1">[6]งบการเงิน!#REF!</definedName>
    <definedName name="Ct" localSheetId="3">[6]งบการเงิน!#REF!</definedName>
    <definedName name="Ct">[6]งบการเงิน!#REF!</definedName>
    <definedName name="custnew" localSheetId="1">#REF!</definedName>
    <definedName name="custnew" localSheetId="2">#REF!</definedName>
    <definedName name="custnew" localSheetId="3">#REF!</definedName>
    <definedName name="custnew">#REF!</definedName>
    <definedName name="d" localSheetId="1">'[1]Statement-BAHT'!#REF!</definedName>
    <definedName name="d" localSheetId="3">'[1]Statement-BAHT'!#REF!</definedName>
    <definedName name="d">'[1]Statement-BAHT'!#REF!</definedName>
    <definedName name="D14401_">#N/A</definedName>
    <definedName name="DA" localSheetId="1">[6]งบการเงิน!#REF!</definedName>
    <definedName name="DA" localSheetId="3">[6]งบการเงิน!#REF!</definedName>
    <definedName name="DA">[6]งบการเงิน!#REF!</definedName>
    <definedName name="DAAt" localSheetId="1">[6]งบการเงิน!#REF!</definedName>
    <definedName name="DAAt" localSheetId="3">[6]งบการเงิน!#REF!</definedName>
    <definedName name="DAAt">[6]งบการเงิน!#REF!</definedName>
    <definedName name="DaRWk1" localSheetId="1">#REF!</definedName>
    <definedName name="DaRWk1" localSheetId="2">#REF!</definedName>
    <definedName name="DaRWk1" localSheetId="3">#REF!</definedName>
    <definedName name="DaRWk1">#REF!</definedName>
    <definedName name="DaRWk10" localSheetId="1">#REF!</definedName>
    <definedName name="DaRWk10" localSheetId="2">#REF!</definedName>
    <definedName name="DaRWk10" localSheetId="3">#REF!</definedName>
    <definedName name="DaRWk10">#REF!</definedName>
    <definedName name="DaRWk11" localSheetId="1">#REF!</definedName>
    <definedName name="DaRWk11" localSheetId="2">#REF!</definedName>
    <definedName name="DaRWk11" localSheetId="3">#REF!</definedName>
    <definedName name="DaRWk11">#REF!</definedName>
    <definedName name="DaRWk12" localSheetId="1">#REF!</definedName>
    <definedName name="DaRWk12" localSheetId="2">#REF!</definedName>
    <definedName name="DaRWk12" localSheetId="3">#REF!</definedName>
    <definedName name="DaRWk12">#REF!</definedName>
    <definedName name="DaRWk2" localSheetId="1">#REF!</definedName>
    <definedName name="DaRWk2" localSheetId="2">#REF!</definedName>
    <definedName name="DaRWk2" localSheetId="3">#REF!</definedName>
    <definedName name="DaRWk2">#REF!</definedName>
    <definedName name="DaRWk3" localSheetId="1">#REF!</definedName>
    <definedName name="DaRWk3" localSheetId="2">#REF!</definedName>
    <definedName name="DaRWk3" localSheetId="3">#REF!</definedName>
    <definedName name="DaRWk3">#REF!</definedName>
    <definedName name="DaRWk4" localSheetId="1">#REF!</definedName>
    <definedName name="DaRWk4" localSheetId="2">#REF!</definedName>
    <definedName name="DaRWk4" localSheetId="3">#REF!</definedName>
    <definedName name="DaRWk4">#REF!</definedName>
    <definedName name="DaRWk5" localSheetId="1">#REF!</definedName>
    <definedName name="DaRWk5" localSheetId="2">#REF!</definedName>
    <definedName name="DaRWk5" localSheetId="3">#REF!</definedName>
    <definedName name="DaRWk5">#REF!</definedName>
    <definedName name="DaRWk6" localSheetId="1">#REF!</definedName>
    <definedName name="DaRWk6" localSheetId="2">#REF!</definedName>
    <definedName name="DaRWk6" localSheetId="3">#REF!</definedName>
    <definedName name="DaRWk6">#REF!</definedName>
    <definedName name="DaRWk8" localSheetId="1">#REF!</definedName>
    <definedName name="DaRWk8" localSheetId="2">#REF!</definedName>
    <definedName name="DaRWk8" localSheetId="3">#REF!</definedName>
    <definedName name="DaRWk8">#REF!</definedName>
    <definedName name="DaRwk9" localSheetId="1">#REF!</definedName>
    <definedName name="DaRwk9" localSheetId="2">#REF!</definedName>
    <definedName name="DaRwk9" localSheetId="3">#REF!</definedName>
    <definedName name="DaRwk9">#REF!</definedName>
    <definedName name="DAt" localSheetId="1">[6]งบการเงิน!#REF!</definedName>
    <definedName name="DAt" localSheetId="3">[6]งบการเงิน!#REF!</definedName>
    <definedName name="DAt">[6]งบการเงิน!#REF!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DaWk7" localSheetId="1">#REF!</definedName>
    <definedName name="DaWk7" localSheetId="2">#REF!</definedName>
    <definedName name="DaWk7" localSheetId="3">#REF!</definedName>
    <definedName name="DaWk7">#REF!</definedName>
    <definedName name="dbrwk1" localSheetId="1">#REF!</definedName>
    <definedName name="dbrwk1" localSheetId="2">#REF!</definedName>
    <definedName name="dbrwk1" localSheetId="3">#REF!</definedName>
    <definedName name="dbrwk1">#REF!</definedName>
    <definedName name="dbrwk10" localSheetId="1">#REF!</definedName>
    <definedName name="dbrwk10" localSheetId="2">#REF!</definedName>
    <definedName name="dbrwk10" localSheetId="3">#REF!</definedName>
    <definedName name="dbrwk10">#REF!</definedName>
    <definedName name="dbrwk11" localSheetId="1">#REF!</definedName>
    <definedName name="dbrwk11" localSheetId="2">#REF!</definedName>
    <definedName name="dbrwk11" localSheetId="3">#REF!</definedName>
    <definedName name="dbrwk11">#REF!</definedName>
    <definedName name="dbrwk12" localSheetId="1">#REF!</definedName>
    <definedName name="dbrwk12" localSheetId="2">#REF!</definedName>
    <definedName name="dbrwk12" localSheetId="3">#REF!</definedName>
    <definedName name="dbrwk12">#REF!</definedName>
    <definedName name="dbrwk2" localSheetId="1">#REF!</definedName>
    <definedName name="dbrwk2" localSheetId="2">#REF!</definedName>
    <definedName name="dbrwk2" localSheetId="3">#REF!</definedName>
    <definedName name="dbrwk2">#REF!</definedName>
    <definedName name="dbrwk3" localSheetId="1">#REF!</definedName>
    <definedName name="dbrwk3" localSheetId="2">#REF!</definedName>
    <definedName name="dbrwk3" localSheetId="3">#REF!</definedName>
    <definedName name="dbrwk3">#REF!</definedName>
    <definedName name="dbrwk4" localSheetId="1">#REF!</definedName>
    <definedName name="dbrwk4" localSheetId="2">#REF!</definedName>
    <definedName name="dbrwk4" localSheetId="3">#REF!</definedName>
    <definedName name="dbrwk4">#REF!</definedName>
    <definedName name="dbrwk5" localSheetId="1">#REF!</definedName>
    <definedName name="dbrwk5" localSheetId="2">#REF!</definedName>
    <definedName name="dbrwk5" localSheetId="3">#REF!</definedName>
    <definedName name="dbrwk5">#REF!</definedName>
    <definedName name="dbrwk6" localSheetId="1">#REF!</definedName>
    <definedName name="dbrwk6" localSheetId="2">#REF!</definedName>
    <definedName name="dbrwk6" localSheetId="3">#REF!</definedName>
    <definedName name="dbrwk6">#REF!</definedName>
    <definedName name="dbrwk7" localSheetId="1">#REF!</definedName>
    <definedName name="dbrwk7" localSheetId="2">#REF!</definedName>
    <definedName name="dbrwk7" localSheetId="3">#REF!</definedName>
    <definedName name="dbrwk7">#REF!</definedName>
    <definedName name="dbrwk8" localSheetId="1">#REF!</definedName>
    <definedName name="dbrwk8" localSheetId="2">#REF!</definedName>
    <definedName name="dbrwk8" localSheetId="3">#REF!</definedName>
    <definedName name="dbrwk8">#REF!</definedName>
    <definedName name="dbrwk9" localSheetId="1">#REF!</definedName>
    <definedName name="dbrwk9" localSheetId="2">#REF!</definedName>
    <definedName name="dbrwk9" localSheetId="3">#REF!</definedName>
    <definedName name="dbrwk9">#REF!</definedName>
    <definedName name="DC" localSheetId="1">[6]งบการเงิน!#REF!</definedName>
    <definedName name="DC" localSheetId="3">[6]งบการเงิน!#REF!</definedName>
    <definedName name="DC">[6]งบการเงิน!#REF!</definedName>
    <definedName name="DCC" localSheetId="1">[6]งบการเงิน!#REF!</definedName>
    <definedName name="DCC" localSheetId="3">[6]งบการเงิน!#REF!</definedName>
    <definedName name="DCC">[6]งบการเงิน!#REF!</definedName>
    <definedName name="DCCt" localSheetId="1">[6]งบการเงิน!#REF!</definedName>
    <definedName name="DCCt" localSheetId="3">[6]งบการเงิน!#REF!</definedName>
    <definedName name="DCCt">[6]งบการเงิน!#REF!</definedName>
    <definedName name="dcrwk1" localSheetId="1">#REF!</definedName>
    <definedName name="dcrwk1" localSheetId="2">#REF!</definedName>
    <definedName name="dcrwk1" localSheetId="3">#REF!</definedName>
    <definedName name="dcrwk1">#REF!</definedName>
    <definedName name="dcrwk10" localSheetId="1">#REF!</definedName>
    <definedName name="dcrwk10" localSheetId="2">#REF!</definedName>
    <definedName name="dcrwk10" localSheetId="3">#REF!</definedName>
    <definedName name="dcrwk10">#REF!</definedName>
    <definedName name="dcrwk11" localSheetId="1">#REF!</definedName>
    <definedName name="dcrwk11" localSheetId="2">#REF!</definedName>
    <definedName name="dcrwk11" localSheetId="3">#REF!</definedName>
    <definedName name="dcrwk11">#REF!</definedName>
    <definedName name="dcrwk12" localSheetId="1">#REF!</definedName>
    <definedName name="dcrwk12" localSheetId="2">#REF!</definedName>
    <definedName name="dcrwk12" localSheetId="3">#REF!</definedName>
    <definedName name="dcrwk12">#REF!</definedName>
    <definedName name="dcrwk2" localSheetId="1">#REF!</definedName>
    <definedName name="dcrwk2" localSheetId="2">#REF!</definedName>
    <definedName name="dcrwk2" localSheetId="3">#REF!</definedName>
    <definedName name="dcrwk2">#REF!</definedName>
    <definedName name="dcrwk3" localSheetId="1">#REF!</definedName>
    <definedName name="dcrwk3" localSheetId="2">#REF!</definedName>
    <definedName name="dcrwk3" localSheetId="3">#REF!</definedName>
    <definedName name="dcrwk3">#REF!</definedName>
    <definedName name="dcrwk4" localSheetId="1">#REF!</definedName>
    <definedName name="dcrwk4" localSheetId="2">#REF!</definedName>
    <definedName name="dcrwk4" localSheetId="3">#REF!</definedName>
    <definedName name="dcrwk4">#REF!</definedName>
    <definedName name="dcrwk5" localSheetId="1">#REF!</definedName>
    <definedName name="dcrwk5" localSheetId="2">#REF!</definedName>
    <definedName name="dcrwk5" localSheetId="3">#REF!</definedName>
    <definedName name="dcrwk5">#REF!</definedName>
    <definedName name="dcrwk6" localSheetId="1">#REF!</definedName>
    <definedName name="dcrwk6" localSheetId="2">#REF!</definedName>
    <definedName name="dcrwk6" localSheetId="3">#REF!</definedName>
    <definedName name="dcrwk6">#REF!</definedName>
    <definedName name="dcrwk7" localSheetId="1">#REF!</definedName>
    <definedName name="dcrwk7" localSheetId="2">#REF!</definedName>
    <definedName name="dcrwk7" localSheetId="3">#REF!</definedName>
    <definedName name="dcrwk7">#REF!</definedName>
    <definedName name="dcrwk8" localSheetId="1">#REF!</definedName>
    <definedName name="dcrwk8" localSheetId="2">#REF!</definedName>
    <definedName name="dcrwk8" localSheetId="3">#REF!</definedName>
    <definedName name="dcrwk8">#REF!</definedName>
    <definedName name="dcrwk9" localSheetId="1">#REF!</definedName>
    <definedName name="dcrwk9" localSheetId="2">#REF!</definedName>
    <definedName name="dcrwk9" localSheetId="3">#REF!</definedName>
    <definedName name="dcrwk9">#REF!</definedName>
    <definedName name="DCt" localSheetId="1">[6]งบการเงิน!#REF!</definedName>
    <definedName name="DCt" localSheetId="3">[6]งบการเงิน!#REF!</definedName>
    <definedName name="DCt">[6]งบการเงิน!#REF!</definedName>
    <definedName name="DEE" localSheetId="1">[6]งบการเงิน!#REF!</definedName>
    <definedName name="DEE" localSheetId="3">[6]งบการเงิน!#REF!</definedName>
    <definedName name="DEE">[6]งบการเงิน!#REF!</definedName>
    <definedName name="DelDC" localSheetId="1">#REF!</definedName>
    <definedName name="DelDC" localSheetId="2">#REF!</definedName>
    <definedName name="DelDC" localSheetId="3">#REF!</definedName>
    <definedName name="DelDC">#REF!</definedName>
    <definedName name="DelDm" localSheetId="1">#REF!</definedName>
    <definedName name="DelDm" localSheetId="2">#REF!</definedName>
    <definedName name="DelDm" localSheetId="3">#REF!</definedName>
    <definedName name="DelDm">#REF!</definedName>
    <definedName name="Delivery" localSheetId="1">#REF!</definedName>
    <definedName name="Delivery" localSheetId="2">#REF!</definedName>
    <definedName name="Delivery" localSheetId="3">#REF!</definedName>
    <definedName name="Delivery">#REF!</definedName>
    <definedName name="DelType" localSheetId="1">#REF!</definedName>
    <definedName name="DelType" localSheetId="2">#REF!</definedName>
    <definedName name="DelType" localSheetId="3">#REF!</definedName>
    <definedName name="DelType">#REF!</definedName>
    <definedName name="deptLookup" localSheetId="1">#REF!</definedName>
    <definedName name="deptLookup" localSheetId="2">#REF!</definedName>
    <definedName name="deptLookup" localSheetId="3">#REF!</definedName>
    <definedName name="deptLookup">#REF!</definedName>
    <definedName name="DFA" localSheetId="1">[6]งบการเงิน!#REF!</definedName>
    <definedName name="DFA" localSheetId="3">[6]งบการเงิน!#REF!</definedName>
    <definedName name="DFA">[6]งบการเงิน!#REF!</definedName>
    <definedName name="DGG" localSheetId="1">[6]งบการเงิน!#REF!</definedName>
    <definedName name="DGG" localSheetId="3">[6]งบการเงิน!#REF!</definedName>
    <definedName name="DGG">[6]งบการเงิน!#REF!</definedName>
    <definedName name="DII" localSheetId="1">[6]งบการเงิน!#REF!</definedName>
    <definedName name="DII" localSheetId="3">[6]งบการเงิน!#REF!</definedName>
    <definedName name="DII">[6]งบการเงิน!#REF!</definedName>
    <definedName name="DIt" localSheetId="1">[6]งบการเงิน!#REF!</definedName>
    <definedName name="DIt" localSheetId="3">[6]งบการเงิน!#REF!</definedName>
    <definedName name="DIt">[6]งบการเงิน!#REF!</definedName>
    <definedName name="DItt" localSheetId="1">[6]งบการเงิน!#REF!</definedName>
    <definedName name="DItt" localSheetId="3">[6]งบการเงิน!#REF!</definedName>
    <definedName name="DItt">[6]งบการเงิน!#REF!</definedName>
    <definedName name="DIttt" localSheetId="1">[6]งบการเงิน!#REF!</definedName>
    <definedName name="DIttt" localSheetId="3">[6]งบการเงิน!#REF!</definedName>
    <definedName name="DIttt">[6]งบการเงิน!#REF!</definedName>
    <definedName name="DNN" localSheetId="1">[6]งบการเงิน!#REF!</definedName>
    <definedName name="DNN" localSheetId="3">[6]งบการเงิน!#REF!</definedName>
    <definedName name="DNN">[6]งบการเงิน!#REF!</definedName>
    <definedName name="DOS" localSheetId="1">[6]งบการเงิน!#REF!</definedName>
    <definedName name="DOS" localSheetId="3">[6]งบการเงิน!#REF!</definedName>
    <definedName name="DOS">[6]งบการเงิน!#REF!</definedName>
    <definedName name="DRE." localSheetId="1">[6]งบการเงิน!#REF!</definedName>
    <definedName name="DRE." localSheetId="3">[6]งบการเงิน!#REF!</definedName>
    <definedName name="DRE.">[6]งบการเงิน!#REF!</definedName>
    <definedName name="DREt" localSheetId="1">[6]งบการเงิน!#REF!</definedName>
    <definedName name="DREt" localSheetId="3">[6]งบการเงิน!#REF!</definedName>
    <definedName name="DREt">[6]งบการเงิน!#REF!</definedName>
    <definedName name="DT" localSheetId="1">[6]งบการเงิน!#REF!</definedName>
    <definedName name="DT" localSheetId="3">[6]งบการเงิน!#REF!</definedName>
    <definedName name="DT">[6]งบการเงิน!#REF!</definedName>
    <definedName name="dumppr" localSheetId="1">#REF!</definedName>
    <definedName name="dumppr" localSheetId="2">#REF!</definedName>
    <definedName name="dumppr" localSheetId="3">#REF!</definedName>
    <definedName name="dumppr">#REF!</definedName>
    <definedName name="EE" localSheetId="1">[6]งบการเงิน!#REF!</definedName>
    <definedName name="EE" localSheetId="3">[6]งบการเงิน!#REF!</definedName>
    <definedName name="EE">[6]งบการเงิน!#REF!</definedName>
    <definedName name="Excel_BuiltIn_Database" localSheetId="1">#REF!</definedName>
    <definedName name="Excel_BuiltIn_Database" localSheetId="2">#REF!</definedName>
    <definedName name="Excel_BuiltIn_Database" localSheetId="3">#REF!</definedName>
    <definedName name="Excel_BuiltIn_Database">#REF!</definedName>
    <definedName name="Excel_BuiltIn_Print_Area_3_1" localSheetId="1">#REF!</definedName>
    <definedName name="Excel_BuiltIn_Print_Area_3_1" localSheetId="2">#REF!</definedName>
    <definedName name="Excel_BuiltIn_Print_Area_3_1" localSheetId="3">#REF!</definedName>
    <definedName name="Excel_BuiltIn_Print_Area_3_1">#REF!</definedName>
    <definedName name="_xlnm.Extract" localSheetId="1">#REF!</definedName>
    <definedName name="_xlnm.Extract" localSheetId="2">#REF!</definedName>
    <definedName name="_xlnm.Extract" localSheetId="3">#REF!</definedName>
    <definedName name="_xlnm.Extract">#REF!</definedName>
    <definedName name="FA" localSheetId="1">[6]งบการเงิน!#REF!</definedName>
    <definedName name="FA" localSheetId="3">[6]งบการเงิน!#REF!</definedName>
    <definedName name="FA">[6]งบการเงิน!#REF!</definedName>
    <definedName name="FC">'[6]cash flow 1'!$H$15</definedName>
    <definedName name="FCC">'[6]cash flow 1'!$H$91</definedName>
    <definedName name="FGF">'[9]cash flow 1'!$H$118</definedName>
    <definedName name="FGG">'[6]cash flow 1'!$H$118</definedName>
    <definedName name="Final_Item___Cost" localSheetId="1">#REF!</definedName>
    <definedName name="Final_Item___Cost" localSheetId="2">#REF!</definedName>
    <definedName name="Final_Item___Cost" localSheetId="3">#REF!</definedName>
    <definedName name="Final_Item___Cost">#REF!</definedName>
    <definedName name="FIttt">'[6]cash flow 1'!$H$51</definedName>
    <definedName name="FNN">'[6]cash flow 1'!$H$129</definedName>
    <definedName name="FT">'[6]cash flow 1'!$H$108</definedName>
    <definedName name="G\L_FA">'[6]cash flow 1'!$H$66</definedName>
    <definedName name="GG" localSheetId="1">[6]งบการเงิน!#REF!</definedName>
    <definedName name="GG" localSheetId="3">[6]งบการเงิน!#REF!</definedName>
    <definedName name="GG">[6]งบการเงิน!#REF!</definedName>
    <definedName name="GrphActSales" localSheetId="1">#REF!</definedName>
    <definedName name="GrphActSales" localSheetId="2">#REF!</definedName>
    <definedName name="GrphActSales" localSheetId="3">#REF!</definedName>
    <definedName name="GrphActSales">#REF!</definedName>
    <definedName name="GrphActStk" localSheetId="1">#REF!</definedName>
    <definedName name="GrphActStk" localSheetId="2">#REF!</definedName>
    <definedName name="GrphActStk" localSheetId="3">#REF!</definedName>
    <definedName name="GrphActStk">#REF!</definedName>
    <definedName name="GrphPlanSales" localSheetId="1">#REF!</definedName>
    <definedName name="GrphPlanSales" localSheetId="2">#REF!</definedName>
    <definedName name="GrphPlanSales" localSheetId="3">#REF!</definedName>
    <definedName name="GrphPlanSales">#REF!</definedName>
    <definedName name="GrphTgtStk" localSheetId="1">#REF!</definedName>
    <definedName name="GrphTgtStk" localSheetId="2">#REF!</definedName>
    <definedName name="GrphTgtStk" localSheetId="3">#REF!</definedName>
    <definedName name="GrphTgtStk">#REF!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h" localSheetId="1">[6]งบการเงิน!#REF!</definedName>
    <definedName name="hh" localSheetId="3">[6]งบการเงิน!#REF!</definedName>
    <definedName name="hh">[6]งบการเงิน!#REF!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IELWSALES" localSheetId="1">#REF!</definedName>
    <definedName name="IELWSALES" localSheetId="2">#REF!</definedName>
    <definedName name="IELWSALES" localSheetId="3">#REF!</definedName>
    <definedName name="IELWSALES">#REF!</definedName>
    <definedName name="IELYSALES" localSheetId="1">#REF!</definedName>
    <definedName name="IELYSALES" localSheetId="2">#REF!</definedName>
    <definedName name="IELYSALES" localSheetId="3">#REF!</definedName>
    <definedName name="IELYSALES">#REF!</definedName>
    <definedName name="IEPLANSALES" localSheetId="1">#REF!</definedName>
    <definedName name="IEPLANSALES" localSheetId="2">#REF!</definedName>
    <definedName name="IEPLANSALES" localSheetId="3">#REF!</definedName>
    <definedName name="IEPLANSALES">#REF!</definedName>
    <definedName name="IESP" localSheetId="1">#REF!</definedName>
    <definedName name="IESP" localSheetId="2">#REF!</definedName>
    <definedName name="IESP" localSheetId="3">#REF!</definedName>
    <definedName name="IESP">#REF!</definedName>
    <definedName name="II" localSheetId="1">[6]งบการเงิน!#REF!</definedName>
    <definedName name="II" localSheetId="3">[6]งบการเงิน!#REF!</definedName>
    <definedName name="II">[6]งบการเงิน!#REF!</definedName>
    <definedName name="INPUTGRID" localSheetId="1">#REF!</definedName>
    <definedName name="INPUTGRID" localSheetId="2">#REF!</definedName>
    <definedName name="INPUTGRID" localSheetId="3">#REF!</definedName>
    <definedName name="INPUTGRID">#REF!</definedName>
    <definedName name="IntFreeCred" localSheetId="1">#REF!</definedName>
    <definedName name="IntFreeCred" localSheetId="2">#REF!</definedName>
    <definedName name="IntFreeCred" localSheetId="3">#REF!</definedName>
    <definedName name="IntFreeCred">#REF!</definedName>
    <definedName name="ioo" localSheetId="1">#REF!</definedName>
    <definedName name="ioo" localSheetId="2">#REF!</definedName>
    <definedName name="ioo" localSheetId="3">#REF!</definedName>
    <definedName name="ioo">#REF!</definedName>
    <definedName name="It" localSheetId="1">[6]งบการเงิน!#REF!</definedName>
    <definedName name="It" localSheetId="3">[6]งบการเงิน!#REF!</definedName>
    <definedName name="It">[6]งบการเงิน!#REF!</definedName>
    <definedName name="Item_2">DATE(YEAR([10]Inv_Dtac!A$16),MONTH([10]Inv_Dtac!A$16)+2,DAY(0))</definedName>
    <definedName name="Item_3">DATE(YEAR([10]Inv_Dtac!A$16),MONTH([10]Inv_Dtac!A$16)+3,DAY(0))</definedName>
    <definedName name="Item_4">DATE(YEAR([10]Inv_Dtac!A$16),MONTH([10]Inv_Dtac!A$16)+4,DAY(0))</definedName>
    <definedName name="Item_Total_Inv" localSheetId="2">IF([10]Inv_Dtac!A$16=[10]Inv_Dtac!$D1,[10]Inv_Dtac!$K1,IF(Item_4=[10]Inv_Dtac!$D1,[10]Inv_Dtac!$H1,IF(Item_3=[10]Inv_Dtac!$D1,[10]Inv_Dtac!$I1,IF(Item_2=[10]Inv_Dtac!$D1,[10]Inv_Dtac!$J1,0))))</definedName>
    <definedName name="Item_Total_Inv" localSheetId="3">IF([10]Inv_Dtac!A$16=[10]Inv_Dtac!$D1,[10]Inv_Dtac!$K1,IF([0]!Item_4=[10]Inv_Dtac!$D1,[10]Inv_Dtac!$H1,IF([0]!Item_3=[10]Inv_Dtac!$D1,[10]Inv_Dtac!$I1,IF([0]!Item_2=[10]Inv_Dtac!$D1,[10]Inv_Dtac!$J1,0))))</definedName>
    <definedName name="Item_Total_Inv">IF([10]Inv_Dtac!A$16=[10]Inv_Dtac!$D1,[10]Inv_Dtac!$K1,IF(Item_4=[10]Inv_Dtac!$D1,[10]Inv_Dtac!$H1,IF(Item_3=[10]Inv_Dtac!$D1,[10]Inv_Dtac!$I1,IF(Item_2=[10]Inv_Dtac!$D1,[10]Inv_Dtac!$J1,0))))</definedName>
    <definedName name="Itt" localSheetId="1">[6]งบการเงิน!#REF!</definedName>
    <definedName name="Itt" localSheetId="3">[6]งบการเงิน!#REF!</definedName>
    <definedName name="Itt">[6]งบการเงิน!#REF!</definedName>
    <definedName name="Ittt" localSheetId="1">[6]งบการเงิน!#REF!</definedName>
    <definedName name="Ittt" localSheetId="3">[6]งบการเงิน!#REF!</definedName>
    <definedName name="Ittt">[6]งบการเงิน!#REF!</definedName>
    <definedName name="j" localSheetId="2">{"'Model'!$A$1:$N$53"}</definedName>
    <definedName name="j" localSheetId="3">{"'Model'!$A$1:$N$53"}</definedName>
    <definedName name="j">{"'Model'!$A$1:$N$53"}</definedName>
    <definedName name="Jan_1" localSheetId="1">INDEX(#REF!,MATCH('[5]กระทบรายได้-ภาษี (2549)'!$A1,#REF!,0))-INDEX(#REF!,MATCH('[5]กระทบรายได้-ภาษี (2549)'!$A1,#REF!,0))</definedName>
    <definedName name="Jan_1" localSheetId="2">INDEX(#REF!,MATCH('[5]กระทบรายได้-ภาษี (2549)'!$A1,#REF!,0))-INDEX(#REF!,MATCH('[5]กระทบรายได้-ภาษี (2549)'!$A1,#REF!,0))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 localSheetId="1">'[1]Statement-BAHT'!#REF!</definedName>
    <definedName name="kkkk" localSheetId="3">'[1]Statement-BAHT'!#REF!</definedName>
    <definedName name="kkkk">'[1]Statement-BAHT'!#REF!</definedName>
    <definedName name="L" localSheetId="1">#REF!</definedName>
    <definedName name="L" localSheetId="2">#REF!</definedName>
    <definedName name="L" localSheetId="3">#REF!</definedName>
    <definedName name="L">#REF!</definedName>
    <definedName name="LASTCOLUMNCELL" localSheetId="1">#REF!</definedName>
    <definedName name="LASTCOLUMNCELL" localSheetId="2">#REF!</definedName>
    <definedName name="LASTCOLUMNCELL" localSheetId="3">#REF!</definedName>
    <definedName name="LASTCOLUMNCELL">#REF!</definedName>
    <definedName name="LIST_M">[11]Master!$A$3:$Q$540</definedName>
    <definedName name="lk" localSheetId="1">#REF!</definedName>
    <definedName name="lk" localSheetId="2">#REF!</definedName>
    <definedName name="lk" localSheetId="3">#REF!</definedName>
    <definedName name="lk">#REF!</definedName>
    <definedName name="LL" localSheetId="1">#REF!</definedName>
    <definedName name="LL" localSheetId="2">#REF!</definedName>
    <definedName name="LL" localSheetId="3">#REF!</definedName>
    <definedName name="LL">#REF!</definedName>
    <definedName name="LWSALES" localSheetId="1">#REF!</definedName>
    <definedName name="LWSALES" localSheetId="2">#REF!</definedName>
    <definedName name="LWSALES" localSheetId="3">#REF!</definedName>
    <definedName name="LWSALES">#REF!</definedName>
    <definedName name="LYBin" localSheetId="1">#REF!</definedName>
    <definedName name="LYBin" localSheetId="2">#REF!</definedName>
    <definedName name="LYBin" localSheetId="3">#REF!</definedName>
    <definedName name="LYBin">#REF!</definedName>
    <definedName name="LYHolds" localSheetId="1">#REF!</definedName>
    <definedName name="LYHolds" localSheetId="2">#REF!</definedName>
    <definedName name="LYHolds" localSheetId="3">#REF!</definedName>
    <definedName name="LYHolds">#REF!</definedName>
    <definedName name="LYNet" localSheetId="1">#REF!</definedName>
    <definedName name="LYNet" localSheetId="2">#REF!</definedName>
    <definedName name="LYNet" localSheetId="3">#REF!</definedName>
    <definedName name="LYNet">#REF!</definedName>
    <definedName name="LYoos" localSheetId="1">#REF!</definedName>
    <definedName name="LYoos" localSheetId="2">#REF!</definedName>
    <definedName name="LYoos" localSheetId="3">#REF!</definedName>
    <definedName name="LYoos">#REF!</definedName>
    <definedName name="LYReselects" localSheetId="1">#REF!</definedName>
    <definedName name="LYReselects" localSheetId="2">#REF!</definedName>
    <definedName name="LYReselects" localSheetId="3">#REF!</definedName>
    <definedName name="LYReselects">#REF!</definedName>
    <definedName name="LYReturns" localSheetId="1">#REF!</definedName>
    <definedName name="LYReturns" localSheetId="2">#REF!</definedName>
    <definedName name="LYReturns" localSheetId="3">#REF!</definedName>
    <definedName name="LYReturns">#REF!</definedName>
    <definedName name="LYSales" localSheetId="1">#REF!</definedName>
    <definedName name="LYSales" localSheetId="2">#REF!</definedName>
    <definedName name="LYSales" localSheetId="3">#REF!</definedName>
    <definedName name="LYSales">#REF!</definedName>
    <definedName name="LYTotal" localSheetId="1">#REF!</definedName>
    <definedName name="LYTotal" localSheetId="2">#REF!</definedName>
    <definedName name="LYTotal" localSheetId="3">#REF!</definedName>
    <definedName name="LYTotal">#REF!</definedName>
    <definedName name="m" localSheetId="1">[12]งบการเงิน!#REF!</definedName>
    <definedName name="m" localSheetId="3">[12]งบการเงิน!#REF!</definedName>
    <definedName name="m">[12]งบการเงิน!#REF!</definedName>
    <definedName name="MAIN" localSheetId="1">'[1]Statement-BAHT'!#REF!</definedName>
    <definedName name="MAIN" localSheetId="3">'[1]Statement-BAHT'!#REF!</definedName>
    <definedName name="MAIN">'[1]Statement-BAHT'!#REF!</definedName>
    <definedName name="MARGINPLAN" localSheetId="1">#REF!</definedName>
    <definedName name="MARGINPLAN" localSheetId="2">#REF!</definedName>
    <definedName name="MARGINPLAN" localSheetId="3">#REF!</definedName>
    <definedName name="MARGINPLAN">#REF!</definedName>
    <definedName name="MARGINPROJ" localSheetId="1">#REF!</definedName>
    <definedName name="MARGINPROJ" localSheetId="2">#REF!</definedName>
    <definedName name="MARGINPROJ" localSheetId="3">#REF!</definedName>
    <definedName name="MARGINPROJ">#REF!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ameAsset" localSheetId="1">#REF!</definedName>
    <definedName name="NameAsset" localSheetId="2">#REF!</definedName>
    <definedName name="NameAsset" localSheetId="3">#REF!</definedName>
    <definedName name="NameAsset">#REF!</definedName>
    <definedName name="NaRag">"="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NN" localSheetId="1">[6]งบการเงิน!#REF!</definedName>
    <definedName name="NN" localSheetId="3">[6]งบการเงิน!#REF!</definedName>
    <definedName name="NN">[6]งบการเงิน!#REF!</definedName>
    <definedName name="NUM_DOCS" localSheetId="1">#REF!</definedName>
    <definedName name="NUM_DOCS" localSheetId="2">#REF!</definedName>
    <definedName name="NUM_DOCS" localSheetId="3">#REF!</definedName>
    <definedName name="NUM_DOCS">#REF!</definedName>
    <definedName name="OHC1_6">#N/A</definedName>
    <definedName name="OHR1_6">#N/A</definedName>
    <definedName name="OS" localSheetId="1">[6]งบการเงิน!#REF!</definedName>
    <definedName name="OS" localSheetId="3">[6]งบการเงิน!#REF!</definedName>
    <definedName name="OS">[6]งบการเงิน!#REF!</definedName>
    <definedName name="P">#N/A</definedName>
    <definedName name="page1" localSheetId="1">#REF!</definedName>
    <definedName name="page1" localSheetId="2">#REF!</definedName>
    <definedName name="page1" localSheetId="3">#REF!</definedName>
    <definedName name="page1">#REF!</definedName>
    <definedName name="page2" localSheetId="1">#REF!</definedName>
    <definedName name="page2" localSheetId="2">#REF!</definedName>
    <definedName name="page2" localSheetId="3">#REF!</definedName>
    <definedName name="page2">#REF!</definedName>
    <definedName name="PARTNERS_INITIALS" localSheetId="1">#REF!</definedName>
    <definedName name="PARTNERS_INITIALS" localSheetId="2">#REF!</definedName>
    <definedName name="PARTNERS_INITIALS" localSheetId="3">#REF!</definedName>
    <definedName name="PARTNERS_INITIALS">#REF!</definedName>
    <definedName name="percen_Moisture">'[8]Palnt-A&amp;B'!$F$6</definedName>
    <definedName name="PRDump" localSheetId="1">#REF!</definedName>
    <definedName name="PRDump" localSheetId="2">#REF!</definedName>
    <definedName name="PRDump" localSheetId="3">#REF!</definedName>
    <definedName name="PRDump">#REF!</definedName>
    <definedName name="_xlnm.Print_Area" localSheetId="4">งบกระแสเงินสด!$A$1:$N$81</definedName>
    <definedName name="_xlnm.Print_Area" localSheetId="1">งบกำไรขาดทุนเบ็ดเสร็จ!$A$1:$N$42</definedName>
    <definedName name="_xlnm.Print_Area" localSheetId="0">งบแสดงฐานะการเงิน!$A$1:$N$107</definedName>
    <definedName name="_xlnm.Print_Area" localSheetId="2">ส่วนของผู้ถือหุ้น!$A$1:$V$22</definedName>
    <definedName name="_xlnm.Print_Area" localSheetId="3">'ส่วนของผู้ถือหุ้น (ต่อ)'!$A$1:$R$21</definedName>
    <definedName name="_xlnm.Print_Area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>#REF!</definedName>
    <definedName name="_xlnm.Print_Titles">#REF!</definedName>
    <definedName name="Print_Titles_MI" localSheetId="1">#REF!</definedName>
    <definedName name="Print_Titles_MI" localSheetId="2">#REF!</definedName>
    <definedName name="Print_Titles_MI" localSheetId="3">#REF!</definedName>
    <definedName name="Print_Titles_MI">#REF!</definedName>
    <definedName name="PTAX">'[6]cash flow 2'!$G$56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Q_Qn">"ชื่อเล่น"</definedName>
    <definedName name="RawAgencyPrice" localSheetId="1">#REF!</definedName>
    <definedName name="RawAgencyPrice" localSheetId="2">#REF!</definedName>
    <definedName name="RawAgencyPrice" localSheetId="3">#REF!</definedName>
    <definedName name="RawAgencyPrice">#REF!</definedName>
    <definedName name="RBData" localSheetId="1">#REF!</definedName>
    <definedName name="RBData" localSheetId="2">#REF!</definedName>
    <definedName name="RBData" localSheetId="3">#REF!</definedName>
    <definedName name="RBData">#REF!</definedName>
    <definedName name="RE" localSheetId="1">[6]งบการเงิน!#REF!</definedName>
    <definedName name="RE" localSheetId="3">[6]งบการเงิน!#REF!</definedName>
    <definedName name="RE">[6]งบการเงิน!#REF!</definedName>
    <definedName name="Re_1" localSheetId="1">#REF!</definedName>
    <definedName name="Re_1" localSheetId="2">#REF!</definedName>
    <definedName name="Re_1" localSheetId="3">#REF!</definedName>
    <definedName name="Re_1">#REF!</definedName>
    <definedName name="Recover">[13]Macro1!$A$144</definedName>
    <definedName name="Report_Dtac_DL">INDEX([10]Inv_Dtac!$L$1:$L$65536,COLUMN()-COLUMN([10]Report_INV!$D$5)+18+(ROW()-ROW([10]Report_INV!$D$5))*9,1)</definedName>
    <definedName name="Report_Dtac_RBT">INDEX([10]Inv_Dtac!$L$1:$L$65536,COLUMN()-COLUMN([10]Report_INV!$D$5)+17+(ROW()-ROW([10]Report_INV!$D$5))*9,1)</definedName>
    <definedName name="Reselects" localSheetId="1">#REF!</definedName>
    <definedName name="Reselects" localSheetId="2">#REF!</definedName>
    <definedName name="Reselects" localSheetId="3">#REF!</definedName>
    <definedName name="Reselects">#REF!</definedName>
    <definedName name="REt" localSheetId="1">[6]งบการเงิน!#REF!</definedName>
    <definedName name="REt" localSheetId="3">[6]งบการเงิน!#REF!</definedName>
    <definedName name="REt">[6]งบการเงิน!#REF!</definedName>
    <definedName name="rumc" localSheetId="1">#REF!</definedName>
    <definedName name="rumc" localSheetId="2">#REF!</definedName>
    <definedName name="rumc" localSheetId="3">#REF!</definedName>
    <definedName name="rumc">#REF!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S_FA">'[6]cash flow 1'!$H$58</definedName>
    <definedName name="SALESPLAN" localSheetId="1">#REF!</definedName>
    <definedName name="SALESPLAN" localSheetId="2">#REF!</definedName>
    <definedName name="SALESPLAN" localSheetId="3">#REF!</definedName>
    <definedName name="SALESPLAN">#REF!</definedName>
    <definedName name="SELLC1_6">#N/A</definedName>
    <definedName name="SELLR1_6">#N/A</definedName>
    <definedName name="SHOKYAKU97">'[14]#REF'!$A$6:$H$145</definedName>
    <definedName name="Sp_2" localSheetId="1">#REF!</definedName>
    <definedName name="Sp_2" localSheetId="2">#REF!</definedName>
    <definedName name="Sp_2" localSheetId="3">#REF!</definedName>
    <definedName name="Sp_2">#REF!</definedName>
    <definedName name="Sp_Item" localSheetId="1">#REF!</definedName>
    <definedName name="Sp_Item" localSheetId="2">#REF!</definedName>
    <definedName name="Sp_Item" localSheetId="3">#REF!</definedName>
    <definedName name="Sp_Item">#REF!</definedName>
    <definedName name="Sp_Total" localSheetId="1">#REF!</definedName>
    <definedName name="Sp_Total" localSheetId="2">#REF!</definedName>
    <definedName name="Sp_Total" localSheetId="3">#REF!</definedName>
    <definedName name="Sp_Total">#REF!</definedName>
    <definedName name="sss" localSheetId="1">'[1]Statement-BAHT'!#REF!</definedName>
    <definedName name="sss" localSheetId="3">'[1]Statement-BAHT'!#REF!</definedName>
    <definedName name="sss">'[1]Statement-BAHT'!#REF!</definedName>
    <definedName name="stock" localSheetId="1">#REF!</definedName>
    <definedName name="stock" localSheetId="2">#REF!</definedName>
    <definedName name="stock" localSheetId="3">#REF!</definedName>
    <definedName name="stock">#REF!</definedName>
    <definedName name="stp" localSheetId="1">#REF!</definedName>
    <definedName name="stp" localSheetId="2">#REF!</definedName>
    <definedName name="stp" localSheetId="3">#REF!</definedName>
    <definedName name="stp">#REF!</definedName>
    <definedName name="Sum_Item_All">SUMIF([10]Inv_Dtac!$G$18:$G$1176,[10]Inv_Dtac!$G1,[10]Inv_Dtac!A$18:A$1176)</definedName>
    <definedName name="T" localSheetId="1">[6]งบการเงิน!#REF!</definedName>
    <definedName name="T" localSheetId="3">[6]งบการเงิน!#REF!</definedName>
    <definedName name="T">[6]งบการเงิน!#REF!</definedName>
    <definedName name="TABLE">'[14]#REF'!$A$1:$B$642</definedName>
    <definedName name="Table1" localSheetId="1">#REF!</definedName>
    <definedName name="Table1" localSheetId="2">#REF!</definedName>
    <definedName name="Table1" localSheetId="3">#REF!</definedName>
    <definedName name="Table1">#REF!</definedName>
    <definedName name="TableName">"Dummy"</definedName>
    <definedName name="TOTALS" localSheetId="1">#REF!</definedName>
    <definedName name="TOTALS" localSheetId="2">#REF!</definedName>
    <definedName name="TOTALS" localSheetId="3">#REF!</definedName>
    <definedName name="TOTALS">#REF!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u_pang" localSheetId="1">#REF!</definedName>
    <definedName name="u_pang" localSheetId="2">#REF!</definedName>
    <definedName name="u_pang" localSheetId="3">#REF!</definedName>
    <definedName name="u_pang">#REF!</definedName>
    <definedName name="Uangel_Inv_Period">SUMPRODUCT( N(MONTH([10]Uangel_Dtac!$D$18:$D$502) =MONTH('[10]RBT_Inv&amp;Period'!$C1))*N(YEAR([10]Uangel_Dtac!$D$18:$D$502) =YEAR('[10]RBT_Inv&amp;Period'!$C1)),[10]Uangel_Dtac!C$18:C$502)</definedName>
    <definedName name="unnamed" localSheetId="1">#REF!</definedName>
    <definedName name="unnamed" localSheetId="2">#REF!</definedName>
    <definedName name="unnamed" localSheetId="3">#REF!</definedName>
    <definedName name="unnamed">#REF!</definedName>
    <definedName name="Unreailzed">'[6]cash flow 2'!$G$30</definedName>
    <definedName name="US" localSheetId="1">#REF!</definedName>
    <definedName name="US" localSheetId="2">#REF!</definedName>
    <definedName name="US" localSheetId="3">#REF!</definedName>
    <definedName name="US">#REF!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v20v">"  -   -"</definedName>
    <definedName name="v21v">"zZ1"</definedName>
    <definedName name="v22v" localSheetId="1">'[15]GL 2548'!#REF!</definedName>
    <definedName name="v22v" localSheetId="3">'[15]GL 2548'!#REF!</definedName>
    <definedName name="v22v">'[15]GL 2548'!#REF!</definedName>
    <definedName name="VALID01234" localSheetId="1">#REF!,#REF!</definedName>
    <definedName name="VALID01234" localSheetId="2">#REF!,#REF!</definedName>
    <definedName name="VALID01234" localSheetId="3">#REF!,#REF!</definedName>
    <definedName name="VALID01234">#REF!,#REF!</definedName>
    <definedName name="Value_1" localSheetId="1">#REF!</definedName>
    <definedName name="Value_1" localSheetId="2">#REF!</definedName>
    <definedName name="Value_1" localSheetId="3">#REF!</definedName>
    <definedName name="Value_1">#REF!</definedName>
    <definedName name="x" localSheetId="1">#REF!</definedName>
    <definedName name="x" localSheetId="2">#REF!</definedName>
    <definedName name="x" localSheetId="3">#REF!</definedName>
    <definedName name="x">#REF!</definedName>
    <definedName name="XA" localSheetId="1">[6]งบการเงิน!#REF!</definedName>
    <definedName name="XA" localSheetId="3">[6]งบการเงิน!#REF!</definedName>
    <definedName name="XA">[6]งบการเงิน!#REF!</definedName>
    <definedName name="XAAt" localSheetId="1">[6]งบการเงิน!#REF!</definedName>
    <definedName name="XAAt" localSheetId="3">[6]งบการเงิน!#REF!</definedName>
    <definedName name="XAAt">[6]งบการเงิน!#REF!</definedName>
    <definedName name="XAt" localSheetId="1">[6]งบการเงิน!#REF!</definedName>
    <definedName name="XAt" localSheetId="3">[6]งบการเงิน!#REF!</definedName>
    <definedName name="XAt">[6]งบการเงิน!#REF!</definedName>
    <definedName name="XC" localSheetId="1">[6]งบการเงิน!#REF!</definedName>
    <definedName name="XC" localSheetId="3">[6]งบการเงิน!#REF!</definedName>
    <definedName name="XC">[6]งบการเงิน!#REF!</definedName>
    <definedName name="XCC" localSheetId="1">[6]งบการเงิน!#REF!</definedName>
    <definedName name="XCC" localSheetId="3">[6]งบการเงิน!#REF!</definedName>
    <definedName name="XCC">[6]งบการเงิน!#REF!</definedName>
    <definedName name="XCCt" localSheetId="1">[6]งบการเงิน!#REF!</definedName>
    <definedName name="XCCt" localSheetId="3">[6]งบการเงิน!#REF!</definedName>
    <definedName name="XCCt">[6]งบการเงิน!#REF!</definedName>
    <definedName name="XCt" localSheetId="1">[6]งบการเงิน!#REF!</definedName>
    <definedName name="XCt" localSheetId="3">[6]งบการเงิน!#REF!</definedName>
    <definedName name="XCt">[6]งบการเงิน!#REF!</definedName>
    <definedName name="XEE" localSheetId="1">[6]งบการเงิน!#REF!</definedName>
    <definedName name="XEE" localSheetId="3">[6]งบการเงิน!#REF!</definedName>
    <definedName name="XEE">[6]งบการเงิน!#REF!</definedName>
    <definedName name="XFA" localSheetId="1">[6]งบการเงิน!#REF!</definedName>
    <definedName name="XFA" localSheetId="3">[6]งบการเงิน!#REF!</definedName>
    <definedName name="XFA">[6]งบการเงิน!#REF!</definedName>
    <definedName name="XGG" localSheetId="1">[6]งบการเงิน!#REF!</definedName>
    <definedName name="XGG" localSheetId="3">[6]งบการเงิน!#REF!</definedName>
    <definedName name="XGG">[6]งบการเงิน!#REF!</definedName>
    <definedName name="XII" localSheetId="1">[6]งบการเงิน!#REF!</definedName>
    <definedName name="XII" localSheetId="3">[6]งบการเงิน!#REF!</definedName>
    <definedName name="XII">[6]งบการเงิน!#REF!</definedName>
    <definedName name="XIt" localSheetId="1">[6]งบการเงิน!#REF!</definedName>
    <definedName name="XIt" localSheetId="3">[6]งบการเงิน!#REF!</definedName>
    <definedName name="XIt">[6]งบการเงิน!#REF!</definedName>
    <definedName name="Xitt" localSheetId="1">[6]งบการเงิน!#REF!</definedName>
    <definedName name="Xitt" localSheetId="3">[6]งบการเงิน!#REF!</definedName>
    <definedName name="Xitt">[6]งบการเงิน!#REF!</definedName>
    <definedName name="XIttt" localSheetId="1">[6]งบการเงิน!#REF!</definedName>
    <definedName name="XIttt" localSheetId="3">[6]งบการเงิน!#REF!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 localSheetId="1">[6]งบการเงิน!#REF!</definedName>
    <definedName name="XNN" localSheetId="3">[6]งบการเงิน!#REF!</definedName>
    <definedName name="XNN">[6]งบการเงิน!#REF!</definedName>
    <definedName name="XOS" localSheetId="1">[6]งบการเงิน!#REF!</definedName>
    <definedName name="XOS" localSheetId="3">[6]งบการเงิน!#REF!</definedName>
    <definedName name="XOS">[6]งบการเงิน!#REF!</definedName>
    <definedName name="XRE" localSheetId="1">[6]งบการเงิน!#REF!</definedName>
    <definedName name="XRE" localSheetId="3">[6]งบการเงิน!#REF!</definedName>
    <definedName name="XRE">[6]งบการเงิน!#REF!</definedName>
    <definedName name="XREt" localSheetId="1">[6]งบการเงิน!#REF!</definedName>
    <definedName name="XREt" localSheetId="3">[6]งบการเงิน!#REF!</definedName>
    <definedName name="XREt">[6]งบการเงิน!#REF!</definedName>
    <definedName name="XT" localSheetId="1">[6]งบการเงิน!#REF!</definedName>
    <definedName name="XT" localSheetId="3">[6]งบการเงิน!#REF!</definedName>
    <definedName name="XT">[6]งบการเงิน!#REF!</definedName>
    <definedName name="y" localSheetId="2" hidden="1">{"'Model'!$A$1:$N$53"}</definedName>
    <definedName name="y" localSheetId="3" hidden="1">{"'Model'!$A$1:$N$53"}</definedName>
    <definedName name="y" hidden="1">{"'Model'!$A$1:$N$53"}</definedName>
    <definedName name="z" localSheetId="1">#REF!</definedName>
    <definedName name="z" localSheetId="2">#REF!</definedName>
    <definedName name="z" localSheetId="3">#REF!</definedName>
    <definedName name="z">#REF!</definedName>
    <definedName name="zz" localSheetId="1">#REF!</definedName>
    <definedName name="zz" localSheetId="2">#REF!</definedName>
    <definedName name="zz" localSheetId="3">#REF!</definedName>
    <definedName name="zz">#REF!</definedName>
    <definedName name="แ" localSheetId="1">#REF!</definedName>
    <definedName name="แ" localSheetId="2">#REF!</definedName>
    <definedName name="แ" localSheetId="3">#REF!</definedName>
    <definedName name="แ">#REF!</definedName>
    <definedName name="แคบ" localSheetId="1">#REF!</definedName>
    <definedName name="แคบ" localSheetId="2">#REF!</definedName>
    <definedName name="แคบ" localSheetId="3">#REF!</definedName>
    <definedName name="แคบ">#REF!</definedName>
    <definedName name="ชื่อบัญชี">'[5]งบทดลอง(2550)'!$B$8:$B$423</definedName>
    <definedName name="ซีซี" localSheetId="1">[16]งบการเงิน!#REF!</definedName>
    <definedName name="ซีซี" localSheetId="3">[16]งบการเงิน!#REF!</definedName>
    <definedName name="ซีซี">[16]งบการเงิน!#REF!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1">#REF!</definedName>
    <definedName name="ฟ" localSheetId="2">#REF!</definedName>
    <definedName name="ฟ" localSheetId="3">#REF!</definedName>
    <definedName name="ฟ">#REF!</definedName>
    <definedName name="ม">'[6]cash flow 1'!$H$129</definedName>
    <definedName name="ยกไปเครดิต">'[17]งบทดลอง - ต.ค.2547'!$H$8:$H$305</definedName>
    <definedName name="ยกไปเดบิต">'[17]งบทดลอง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>'[17]งบทดลอง - ต.ค.2547'!$A$8:$A$305</definedName>
    <definedName name="ล" localSheetId="1">[6]งบการเงิน!#REF!</definedName>
    <definedName name="ล" localSheetId="3">[6]งบการเงิน!#REF!</definedName>
    <definedName name="ล">[6]งบการเงิน!#REF!</definedName>
    <definedName name="ส">'[6]cash flow 1'!$H$91</definedName>
  </definedNames>
  <calcPr calcId="191029"/>
</workbook>
</file>

<file path=xl/calcChain.xml><?xml version="1.0" encoding="utf-8"?>
<calcChain xmlns="http://schemas.openxmlformats.org/spreadsheetml/2006/main">
  <c r="L64" i="5" l="1"/>
  <c r="H64" i="5"/>
  <c r="L62" i="5"/>
  <c r="H62" i="5"/>
  <c r="L36" i="5" l="1"/>
  <c r="H36" i="5"/>
  <c r="L32" i="5"/>
  <c r="L59" i="1"/>
  <c r="H59" i="1"/>
  <c r="L61" i="5" l="1"/>
  <c r="N26" i="5"/>
  <c r="L26" i="5"/>
  <c r="J26" i="5"/>
  <c r="H26" i="5"/>
  <c r="H61" i="5"/>
  <c r="N65" i="5" l="1"/>
  <c r="L65" i="5"/>
  <c r="J65" i="5"/>
  <c r="H65" i="5"/>
  <c r="N55" i="5"/>
  <c r="L55" i="5"/>
  <c r="J55" i="5"/>
  <c r="H55" i="5"/>
  <c r="R16" i="15"/>
  <c r="P17" i="15"/>
  <c r="P18" i="15" s="1"/>
  <c r="P23" i="15" s="1"/>
  <c r="T15" i="10"/>
  <c r="T14" i="10"/>
  <c r="R16" i="10"/>
  <c r="R17" i="10" s="1"/>
  <c r="P16" i="10"/>
  <c r="P17" i="10" s="1"/>
  <c r="V15" i="10"/>
  <c r="V14" i="10"/>
  <c r="N37" i="13"/>
  <c r="L37" i="13"/>
  <c r="J37" i="13"/>
  <c r="H37" i="13"/>
  <c r="N21" i="13"/>
  <c r="L21" i="13"/>
  <c r="J21" i="13"/>
  <c r="H21" i="13"/>
  <c r="N13" i="13"/>
  <c r="H13" i="13"/>
  <c r="J13" i="13"/>
  <c r="L12" i="13"/>
  <c r="L13" i="13" s="1"/>
  <c r="N97" i="1"/>
  <c r="L97" i="1"/>
  <c r="J97" i="1"/>
  <c r="H97" i="1"/>
  <c r="N63" i="1"/>
  <c r="L63" i="1"/>
  <c r="J63" i="1"/>
  <c r="H63" i="1"/>
  <c r="N55" i="1"/>
  <c r="L55" i="1"/>
  <c r="J55" i="1"/>
  <c r="H55" i="1"/>
  <c r="N29" i="1"/>
  <c r="L29" i="1"/>
  <c r="L31" i="1" s="1"/>
  <c r="J29" i="1"/>
  <c r="H29" i="1"/>
  <c r="N19" i="1"/>
  <c r="L19" i="1"/>
  <c r="J19" i="1"/>
  <c r="H19" i="1"/>
  <c r="N65" i="1" l="1"/>
  <c r="L22" i="13"/>
  <c r="L24" i="13" s="1"/>
  <c r="J22" i="13"/>
  <c r="J24" i="13" s="1"/>
  <c r="J26" i="13" s="1"/>
  <c r="J38" i="13" s="1"/>
  <c r="H22" i="13"/>
  <c r="H24" i="13" s="1"/>
  <c r="H9" i="5" s="1"/>
  <c r="N22" i="13"/>
  <c r="N24" i="13" s="1"/>
  <c r="N9" i="5" s="1"/>
  <c r="T16" i="10"/>
  <c r="T17" i="10" s="1"/>
  <c r="T24" i="10" s="1"/>
  <c r="J65" i="1"/>
  <c r="J31" i="1"/>
  <c r="N31" i="1"/>
  <c r="H31" i="1"/>
  <c r="L65" i="1"/>
  <c r="L99" i="1" s="1"/>
  <c r="L109" i="1" s="1"/>
  <c r="L9" i="5"/>
  <c r="L26" i="13"/>
  <c r="N99" i="1"/>
  <c r="J9" i="5"/>
  <c r="J99" i="1"/>
  <c r="J109" i="1" s="1"/>
  <c r="H65" i="1"/>
  <c r="H99" i="1" s="1"/>
  <c r="L37" i="5" l="1"/>
  <c r="L71" i="5" s="1"/>
  <c r="H37" i="5"/>
  <c r="H71" i="5" s="1"/>
  <c r="N26" i="13"/>
  <c r="N38" i="13" s="1"/>
  <c r="H26" i="13"/>
  <c r="H38" i="13" s="1"/>
  <c r="H109" i="1"/>
  <c r="N109" i="1"/>
  <c r="L40" i="13"/>
  <c r="N17" i="15"/>
  <c r="L38" i="13"/>
  <c r="H40" i="13" l="1"/>
  <c r="N16" i="10"/>
  <c r="N17" i="10"/>
  <c r="N24" i="10" s="1"/>
  <c r="V16" i="10"/>
  <c r="V17" i="10" s="1"/>
  <c r="V24" i="10" s="1"/>
  <c r="N18" i="15"/>
  <c r="N23" i="15" s="1"/>
  <c r="R17" i="15"/>
  <c r="R18" i="15" s="1"/>
  <c r="R23" i="15" s="1"/>
  <c r="N68" i="5"/>
  <c r="J68" i="5"/>
  <c r="N36" i="5"/>
  <c r="N34" i="5"/>
  <c r="N29" i="5"/>
  <c r="N28" i="5"/>
  <c r="J36" i="5"/>
  <c r="J34" i="5"/>
  <c r="J29" i="5"/>
  <c r="J28" i="5"/>
  <c r="J37" i="5" l="1"/>
  <c r="J71" i="5" s="1"/>
  <c r="J73" i="5" s="1"/>
  <c r="N37" i="5"/>
  <c r="N71" i="5" s="1"/>
  <c r="N73" i="5" s="1"/>
  <c r="J83" i="5" l="1"/>
  <c r="H72" i="5"/>
  <c r="H73" i="5" s="1"/>
  <c r="H83" i="5" s="1"/>
  <c r="L72" i="5"/>
  <c r="L73" i="5" s="1"/>
  <c r="L83" i="5" s="1"/>
  <c r="N83" i="5"/>
</calcChain>
</file>

<file path=xl/sharedStrings.xml><?xml version="1.0" encoding="utf-8"?>
<sst xmlns="http://schemas.openxmlformats.org/spreadsheetml/2006/main" count="298" uniqueCount="187">
  <si>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</si>
  <si>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</si>
  <si>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</si>
  <si>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</si>
  <si>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</si>
  <si>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</si>
  <si>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</si>
  <si>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</si>
  <si>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</si>
  <si>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</si>
  <si>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</si>
  <si>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</si>
  <si>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</si>
  <si>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</si>
  <si>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</si>
  <si>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</si>
  <si>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</si>
  <si>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>จัดสรรแล้ว</t>
  </si>
  <si>
    <t>สำรองตามกฎหมาย</t>
  </si>
  <si>
    <t>ยังไม่ได้จัดสรร</t>
  </si>
  <si>
    <t>รวมส่วนของผู้ถือหุ้น</t>
  </si>
  <si>
    <t>รวมหนี้สินและส่วนของผู้ถือหุ้น</t>
  </si>
  <si>
    <t xml:space="preserve"> </t>
  </si>
  <si>
    <t>ค่าใช้จ่าย</t>
  </si>
  <si>
    <t>ต้นทุนขาย</t>
  </si>
  <si>
    <t xml:space="preserve">กระแสเงินสดจากกิจกรรมจัดหาเงิน </t>
  </si>
  <si>
    <t>รวมสินทรัพย์หมุนเวียน</t>
  </si>
  <si>
    <t>รวมสินทรัพย์ไม่หมุนเวียน</t>
  </si>
  <si>
    <t>รวมหนี้สินหมุนเวียน</t>
  </si>
  <si>
    <t>รวมหนี้สินไม่หมุนเวียน</t>
  </si>
  <si>
    <t>รวมรายได้</t>
  </si>
  <si>
    <t>รวมค่าใช้จ่าย</t>
  </si>
  <si>
    <t>และชำระแล้ว</t>
  </si>
  <si>
    <t>เงินสดและรายการเทียบเท่าเงินสด</t>
  </si>
  <si>
    <t>เงินกู้ยืมระยะสั้นจากสถาบันการเงิน</t>
  </si>
  <si>
    <t>ต้นทุนทางการเงิน</t>
  </si>
  <si>
    <t>ค่าใช้จ่ายในการขาย</t>
  </si>
  <si>
    <t>ค่าใช้จ่ายในการบริหาร</t>
  </si>
  <si>
    <t>สินทรัพย์ไม่หมุนเวียนอื่น</t>
  </si>
  <si>
    <t>งบแสดงฐานะการเงิน</t>
  </si>
  <si>
    <t>องค์ประกอบอื่นของส่วนของผู้ถือหุ้น</t>
  </si>
  <si>
    <t>การตีราคาที่ดิน</t>
  </si>
  <si>
    <t>เงินลงทุนในบริษัทย่อย</t>
  </si>
  <si>
    <t xml:space="preserve">หุ้นสามัญจำนวน 21,330,715 หุ้น </t>
  </si>
  <si>
    <t>ของผู้ถือหุ้น</t>
  </si>
  <si>
    <t>ผู้ถือหุ้น</t>
  </si>
  <si>
    <t>งบการเงิน</t>
  </si>
  <si>
    <t>ลูกหนี้การค้าและลูกหนี้อื่น</t>
  </si>
  <si>
    <t>เจ้าหนี้การค้าและเจ้าหนี้อื่น</t>
  </si>
  <si>
    <t>รวมองค์ประกอบ</t>
  </si>
  <si>
    <t>ค่าเสื่อมราคาและค่าตัดจำหน่าย</t>
  </si>
  <si>
    <t>ตราสารอนุพันธ์ที่ยังไม่เกิดขึ้นจริง</t>
  </si>
  <si>
    <t>รายการที่ไม่ใช่เงินสด</t>
  </si>
  <si>
    <t>กิจกรรมลงทุน</t>
  </si>
  <si>
    <t>ค่าใช้จ่ายสำรองหนี้สินผลประโยชน์พนักงาน</t>
  </si>
  <si>
    <t>จ่ายสำรองหนี้สินผลประโยชน์พนักงาน</t>
  </si>
  <si>
    <t>รายได้ดอกเบี้ย</t>
  </si>
  <si>
    <t>ภาษีมูลค่าเพิ่มค้างรับ</t>
  </si>
  <si>
    <t>ข้อมูลกระแสเงินสดเปิดเผยเพิ่มเติม</t>
  </si>
  <si>
    <t>เงินสดสุทธิใช้ไปในกิจกรรมลงทุน</t>
  </si>
  <si>
    <t>หุ้นสามัญจำนวน 50,000,000 หุ้น</t>
  </si>
  <si>
    <t>มูลค่าที่ตราไว้หุ้นละ 10 บาท</t>
  </si>
  <si>
    <t>มูลค่าที่ได้รับชำระแล้วหุ้นละ 10 บาท</t>
  </si>
  <si>
    <t>มูลค่าหุ้น</t>
  </si>
  <si>
    <t>ตามกฎหมาย</t>
  </si>
  <si>
    <t>สินค้าคงเหลือ</t>
  </si>
  <si>
    <t xml:space="preserve">งบแสดงการเปลี่ยนแปลงส่วนของผู้ถือหุ้น </t>
  </si>
  <si>
    <t>งบกำไรขาดทุนเบ็ดเสร็จ</t>
  </si>
  <si>
    <t>ผลต่างจากการแปลงค่างบการเงิน</t>
  </si>
  <si>
    <t>งบแสดงฐานะการเงิน (ต่อ)</t>
  </si>
  <si>
    <t>งบการเงินรวม</t>
  </si>
  <si>
    <t>งบการเงินเฉพาะบริษัท</t>
  </si>
  <si>
    <t>ภาระผูกพันผลประโยชน์พนักงาน</t>
  </si>
  <si>
    <t>รายได้</t>
  </si>
  <si>
    <t>รายได้จากการขาย</t>
  </si>
  <si>
    <t>รายได้อื่น</t>
  </si>
  <si>
    <t xml:space="preserve">บริษัท โอเชียนกลาส จำกัด (มหาชน) และบริษัทย่อย </t>
  </si>
  <si>
    <t>ส่วนเกินทุนจาก</t>
  </si>
  <si>
    <t>ทุนที่ออก</t>
  </si>
  <si>
    <t>ส่วนเกิน</t>
  </si>
  <si>
    <t>ทุนสำรอง</t>
  </si>
  <si>
    <t>จัดสรรเป็น</t>
  </si>
  <si>
    <t>การแปลงค่า</t>
  </si>
  <si>
    <t>อื่นของส่วน</t>
  </si>
  <si>
    <t>รวมส่วนของ</t>
  </si>
  <si>
    <t>- 7 -</t>
  </si>
  <si>
    <t>กระแสเงินสดจากกิจกรรมดำเนินงาน</t>
  </si>
  <si>
    <t>จ่ายดอกเบี้ย</t>
  </si>
  <si>
    <t>งบกระแสเงินสด</t>
  </si>
  <si>
    <t>งบกระแสเงินสด (ต่อ)</t>
  </si>
  <si>
    <t xml:space="preserve">กระแสเงินสดจากกิจกรรมลงทุน </t>
  </si>
  <si>
    <t>เงินสดจ่ายเพื่อซื้อสินทรัพย์ไม่มีตัวตน</t>
  </si>
  <si>
    <t>ที่ดิน อาคารและอุปกรณ์</t>
  </si>
  <si>
    <t>สินทรัพย์ไม่มีตัวตน</t>
  </si>
  <si>
    <t>บริษัท โอเชียนกลาส จำกัด (มหาชน) และบริษัทย่อย</t>
  </si>
  <si>
    <t>เงินกู้ยืมระยะยาวจากสถาบันการเงิน</t>
  </si>
  <si>
    <t>หนี้สินภาษีเงินได้รอการตัดบัญชี</t>
  </si>
  <si>
    <t>ผลกระทบจากอัตราแลกเปลี่ยนเงินตราต่างประเทศ</t>
  </si>
  <si>
    <t>ของเงินสดและรายการเทียบเท่าเงินสด</t>
  </si>
  <si>
    <t>(หน่วย : พันบาท)</t>
  </si>
  <si>
    <t>สินทรัพย์จากการดำเนินงาน (เพิ่มขึ้น) ลดลง</t>
  </si>
  <si>
    <t>หนี้สินจากการดำเนินงานเพิ่มขึ้น (ลดลง)</t>
  </si>
  <si>
    <t>- 9 -</t>
  </si>
  <si>
    <t>หนี้สินและส่วนของผู้ถือหุ้น (ต่อ)</t>
  </si>
  <si>
    <t>สินทรัพย์ภาษีเงินได้รอการตัดบัญชี</t>
  </si>
  <si>
    <t>กำไรจากอัตราแลกเปลี่ยนเงินตราต่างประเทศ</t>
  </si>
  <si>
    <t>ค่าใช้จ่ายจากการระงับการผลิตชั่วคราว</t>
  </si>
  <si>
    <t>รายการที่จะไม่ถูกจัดประเภทรายการใหม่เข้าไปไว้ใน</t>
  </si>
  <si>
    <t>ที่ถึงกำหนดชำระภายในหนึ่งปี</t>
  </si>
  <si>
    <t>ผลต่างจากอัตราแลกเปลี่ยนจากการแปลงค่างบการเงิน</t>
  </si>
  <si>
    <t>ส่วนของเงินกู้ยืมระยะยาวจากสถาบันการเงิน</t>
  </si>
  <si>
    <t>รายการที่จะถูกจัดประเภทรายการใหม่เข้าไปไว้ใน</t>
  </si>
  <si>
    <t>กรรมการ.............................................................                 กรรมการ.............................................................</t>
  </si>
  <si>
    <t>เงินปันผลจ่าย</t>
  </si>
  <si>
    <t>- 10 -</t>
  </si>
  <si>
    <t>จ่ายเงินปันผล</t>
  </si>
  <si>
    <t>สินค้าเคลื่อนไหวช้าและล้าสมัย</t>
  </si>
  <si>
    <t>หมายเหตุประกอบงบการเงินเป็นส่วนหนึ่งของงบการเงินนี้</t>
  </si>
  <si>
    <t>- 8 -</t>
  </si>
  <si>
    <t>- 11 -</t>
  </si>
  <si>
    <t>- 12 -</t>
  </si>
  <si>
    <t>- 13 -</t>
  </si>
  <si>
    <t>กำไรหรือขาดทุนในภายหลัง</t>
  </si>
  <si>
    <t>งบแสดงการเปลี่ยนแปลงส่วนของผู้ถือหุ้น (ต่อ)</t>
  </si>
  <si>
    <t>รับ (จ่าย) จากกิจกรรมดำเนินงาน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</si>
  <si>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</si>
  <si>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</si>
  <si>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- 6 -</t>
  </si>
  <si>
    <t>เงินให้กู้ยืมระยะสั้นแก่บริษัทย่อย</t>
  </si>
  <si>
    <t>เงินสดและรายการเทียบเท่าเงินสดเพิ่มขึ้น (ลดลง) สุทธิ</t>
  </si>
  <si>
    <t>องค์ประกอบอื่นของ</t>
  </si>
  <si>
    <t>เงินสดสุทธิได้มาจาก (ใช้ไปใน) กิจกรรมจัดหาเงิน</t>
  </si>
  <si>
    <t>กำไร (ขาดทุน) เบ็ดเสร็จอื่นสำหรับปี</t>
  </si>
  <si>
    <t>2562</t>
  </si>
  <si>
    <t>ยอดคงเหลือ ณ วันที่ 31 ธันวาคม 2562</t>
  </si>
  <si>
    <t>ขาดทุนจากการจำหน่ายและตัดจำหน่ายสินทรัพย์ไม่มีตัวตน</t>
  </si>
  <si>
    <t>ค่าเผื่อ (โอนกลับ) การลดลงของมูลค่าสินค้า</t>
  </si>
  <si>
    <t>กำไร (ขาดทุน) เบ็ดเสร็จรวมสำหรับปี</t>
  </si>
  <si>
    <t>เงินสดจ่ายเพื่อซื้อที่ดิน อาคารและอุปกรณ์</t>
  </si>
  <si>
    <t>เงินสดรับจากการขายที่ดิน อาคารและอุปกรณ์</t>
  </si>
  <si>
    <t xml:space="preserve">เจ้าหนี้ค่าซื้อที่ดิน อาคารและอุปกรณ์ </t>
  </si>
  <si>
    <t>เงินสดรับจากเงินให้กู้ยืมแก่บริษัทย่อย</t>
  </si>
  <si>
    <t>ณ วันที่ 31 ธันวาคม 2563</t>
  </si>
  <si>
    <t>2563</t>
  </si>
  <si>
    <t>สำหรับปีสิ้นสุดวันที่ 31 ธันวาคม 2563</t>
  </si>
  <si>
    <t>ยอดยกมา ณ วันที่ 1 มกราคม 2562</t>
  </si>
  <si>
    <t>ยอดคงเหลือ ณ วันที่ 31 ธันวาคม 2563</t>
  </si>
  <si>
    <t>ผลกำไรจากการตีราคาที่ดินใหม่-สุทธิจากภาษีเงินได้</t>
  </si>
  <si>
    <t>รายได้เงินปันผล</t>
  </si>
  <si>
    <t>กำไร (ขาดทุน) จากกิจกรรมดำเนินงาน</t>
  </si>
  <si>
    <t>กำไร (ขาดทุน) ก่อนค่าใช้จ่ายภาษีเงินได้</t>
  </si>
  <si>
    <t>ค่าใช้จ่าย (รายได้) ภาษีเงินได้</t>
  </si>
  <si>
    <t>กำไร (ขาดทุน) สุทธิสำหรับปี</t>
  </si>
  <si>
    <t>สินทรัพย์สัญญาอนุพันธ์</t>
  </si>
  <si>
    <t>สินทรัพย์สิทธิการใช้</t>
  </si>
  <si>
    <t>ส่วนของหนี้สินตามสัญญาเช่าที่ถึงกำหนด</t>
  </si>
  <si>
    <t>ชำระภายในหนึ่งปี</t>
  </si>
  <si>
    <t>หนี้สินตามสัญญาเช่า</t>
  </si>
  <si>
    <t>ขาดทุนจากอัตราแลกเปลี่ยนเงินตราต่างประเทศ</t>
  </si>
  <si>
    <t>รายการปรับปรุงกระทบกำไร (ขาดทุน) สำหรับปีเป็นเงินสด</t>
  </si>
  <si>
    <t>เงินสดจ่ายเพื่อให้กู้ยืมแก่บริษัทย่อย</t>
  </si>
  <si>
    <t>เงินปันผลรับ</t>
  </si>
  <si>
    <t>ดอกเบี้ยรับ</t>
  </si>
  <si>
    <t>เงินสดรับจากเงินกู้ยืมระยะสั้นจากสถาบันการเงิน</t>
  </si>
  <si>
    <t>เงินสดจ่ายเพื่อชำระคืนเงินกู้ยืมระยะสั้นจากสถาบันการเงิน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</si>
  <si>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</si>
  <si>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เงินสดจ่ายเพื่อชำระคืนเงินกู้ยืมระยะยาวจากสถาบันการเงิน</t>
  </si>
  <si>
    <t>เงินสดจ่ายเพื่อชำระหนี้สินตามสัญญาเช่า</t>
  </si>
  <si>
    <t>กิจกรรมจัดหาเงิน</t>
  </si>
  <si>
    <t>การได้มาซึ่งสินทรัพย์สิทธิการใช้ภายใต้สัญญาเช่า</t>
  </si>
  <si>
    <t>6, 8</t>
  </si>
  <si>
    <t>5, 28</t>
  </si>
  <si>
    <t>5, 12</t>
  </si>
  <si>
    <t>6, 15</t>
  </si>
  <si>
    <t>6, 27</t>
  </si>
  <si>
    <t>กำไร (ขาดทุน) ต่อหุ้นขั้นพื้นฐาน (บาท)</t>
  </si>
  <si>
    <t>ค่าเผื่อการด้อยค่าของโปรแกรมคอมพิวเตอร์</t>
  </si>
  <si>
    <t>(กำไร) ขาดทุนจากการปรับมูลค่ายุติธรรม</t>
  </si>
  <si>
    <t>(กำไร) ขาดทุนจากอัตราแลกเปลี่ยนที่ยังไม่เกิดขึ้นจริง</t>
  </si>
  <si>
    <t>ขาดทุนจากการปรับลดมูลค่าสินค้า</t>
  </si>
  <si>
    <t>เงินสดสุทธิได้มาจาก (ใช้ไปใน) กิจกรรมดำเนินงาน</t>
  </si>
  <si>
    <t>ค่าเผื่อหนี้สงสัยจะสูญ</t>
  </si>
  <si>
    <t xml:space="preserve">ขาดทุนจากการจำหน่ายและตัดจำหน่ายที่ดิน </t>
  </si>
  <si>
    <t>อาคารและอุปกรณ์</t>
  </si>
  <si>
    <t>กำไร (ขาดทุน) เบ็ดเสร็จอื่น</t>
  </si>
  <si>
    <t>กำไร (ขาดทุน) จากการประมาณตามหลักคณิตศาสตร์</t>
  </si>
  <si>
    <t>ประกันภัย-สุทธิจากภาษีเงินได้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</si>
</sst>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.0;\(#,##0.0\)"/>
    <numFmt numFmtId="167" formatCode="_(* #,##0_);_(* \(#,##0\);_(* &quot;-&quot;??_);_(@_)"/>
    <numFmt numFmtId="168" formatCode="#,##0;\(#,##0\);\-"/>
    <numFmt numFmtId="169" formatCode="_-* #,##0.00_-;\-* #,##0.00_-;_-* &quot;-&quot;_-;_-@_-"/>
    <numFmt numFmtId="170" formatCode="_(* #,##0.00_);_(* \(#,##0.00\);_(* &quot;-&quot;_);_(@_)"/>
    <numFmt numFmtId="171" formatCode="_-* #,##0.000_-;\-* #,##0.000_-;_-* &quot;-&quot;???_-;_-@_-"/>
    <numFmt numFmtId="172" formatCode="_-* #,##0_-;\-* #,##0_-;_-* &quot;-&quot;???_-;_-@_-"/>
    <numFmt numFmtId="173" formatCode="#,##0.00;\(#,##0.00\)"/>
    <numFmt numFmtId="174" formatCode="_-* #,##0.00_-;\-* #,##0.00_-;_-* &quot;-&quot;???_-;_-@_-"/>
  </numFmts>
  <fonts count="18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</font>
    <font>
      <sz val="14"/>
      <name val="Cordia New"/>
      <family val="2"/>
    </font>
    <font>
      <b/>
      <sz val="13"/>
      <name val="Angsana New"/>
      <family val="1"/>
    </font>
    <font>
      <sz val="13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2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6"/>
      <name val="Angsana New"/>
      <family val="1"/>
    </font>
    <font>
      <b/>
      <sz val="15"/>
      <name val="Angsana New"/>
      <family val="1"/>
    </font>
    <font>
      <b/>
      <sz val="9"/>
      <name val="Calibri"/>
      <family val="2"/>
    </font>
    <font>
      <sz val="9"/>
      <name val="Calibri"/>
      <family val="2"/>
    </font>
    <font>
      <b/>
      <u/>
      <sz val="13"/>
      <name val="Angsana New"/>
      <family val="1"/>
    </font>
    <font>
      <sz val="13"/>
      <color theme="0"/>
      <name val="Angsana New"/>
      <family val="1"/>
    </font>
    <font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82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65" fontId="5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center" vertical="center"/>
    </xf>
    <xf numFmtId="0" fontId="5" fillId="0" borderId="0" xfId="9" applyFont="1" applyFill="1" applyBorder="1" applyAlignment="1">
      <alignment vertical="center"/>
    </xf>
    <xf numFmtId="168" fontId="5" fillId="0" borderId="0" xfId="9" applyNumberFormat="1" applyFont="1" applyFill="1" applyAlignment="1">
      <alignment vertical="center"/>
    </xf>
    <xf numFmtId="168" fontId="5" fillId="0" borderId="0" xfId="7" applyNumberFormat="1" applyFont="1" applyFill="1" applyBorder="1" applyAlignment="1">
      <alignment vertical="center"/>
    </xf>
    <xf numFmtId="168" fontId="5" fillId="0" borderId="0" xfId="9" applyNumberFormat="1" applyFont="1" applyFill="1" applyBorder="1" applyAlignment="1">
      <alignment vertical="center"/>
    </xf>
    <xf numFmtId="0" fontId="5" fillId="0" borderId="0" xfId="9" applyFont="1" applyFill="1" applyAlignment="1">
      <alignment vertical="center"/>
    </xf>
    <xf numFmtId="165" fontId="5" fillId="0" borderId="0" xfId="9" applyNumberFormat="1" applyFont="1" applyFill="1" applyAlignment="1">
      <alignment horizontal="right" vertical="center"/>
    </xf>
    <xf numFmtId="168" fontId="5" fillId="0" borderId="0" xfId="9" applyNumberFormat="1" applyFont="1" applyFill="1" applyAlignment="1">
      <alignment horizontal="right" vertical="center"/>
    </xf>
    <xf numFmtId="165" fontId="4" fillId="0" borderId="0" xfId="0" applyNumberFormat="1" applyFont="1" applyFill="1" applyBorder="1" applyAlignment="1">
      <alignment horizontal="center" vertical="center"/>
    </xf>
    <xf numFmtId="168" fontId="2" fillId="0" borderId="0" xfId="9" applyNumberFormat="1" applyFont="1" applyFill="1" applyBorder="1" applyAlignment="1">
      <alignment vertical="center"/>
    </xf>
    <xf numFmtId="0" fontId="2" fillId="0" borderId="0" xfId="9" applyFont="1" applyFill="1" applyBorder="1" applyAlignment="1">
      <alignment vertical="center"/>
    </xf>
    <xf numFmtId="0" fontId="5" fillId="0" borderId="0" xfId="9" applyFont="1" applyFill="1" applyBorder="1" applyAlignment="1">
      <alignment horizontal="right" vertical="center"/>
    </xf>
    <xf numFmtId="0" fontId="5" fillId="0" borderId="0" xfId="13" applyFont="1" applyFill="1" applyAlignment="1">
      <alignment vertical="center"/>
    </xf>
    <xf numFmtId="0" fontId="2" fillId="0" borderId="0" xfId="12" applyFont="1" applyFill="1" applyBorder="1" applyAlignment="1">
      <alignment vertical="center"/>
    </xf>
    <xf numFmtId="0" fontId="2" fillId="0" borderId="0" xfId="12" applyFont="1" applyFill="1" applyAlignment="1">
      <alignment vertical="center"/>
    </xf>
    <xf numFmtId="168" fontId="8" fillId="0" borderId="0" xfId="12" applyNumberFormat="1" applyFont="1" applyFill="1" applyBorder="1" applyAlignment="1">
      <alignment vertical="center"/>
    </xf>
    <xf numFmtId="168" fontId="8" fillId="0" borderId="0" xfId="12" applyNumberFormat="1" applyFont="1" applyFill="1" applyBorder="1" applyAlignment="1">
      <alignment horizontal="center" vertical="center"/>
    </xf>
    <xf numFmtId="168" fontId="8" fillId="0" borderId="0" xfId="12" applyNumberFormat="1" applyFont="1" applyFill="1" applyBorder="1" applyAlignment="1">
      <alignment horizontal="right" vertical="center"/>
    </xf>
    <xf numFmtId="0" fontId="2" fillId="0" borderId="0" xfId="12" applyFont="1" applyFill="1" applyBorder="1" applyAlignment="1">
      <alignment horizontal="center" vertical="center"/>
    </xf>
    <xf numFmtId="0" fontId="2" fillId="0" borderId="0" xfId="12" applyFont="1" applyFill="1" applyAlignment="1">
      <alignment horizontal="center" vertical="center"/>
    </xf>
    <xf numFmtId="0" fontId="2" fillId="0" borderId="0" xfId="9" applyFont="1" applyFill="1" applyAlignment="1">
      <alignment vertical="center"/>
    </xf>
    <xf numFmtId="0" fontId="5" fillId="0" borderId="0" xfId="9" applyFont="1" applyFill="1" applyBorder="1" applyAlignment="1">
      <alignment horizontal="center" vertical="center"/>
    </xf>
    <xf numFmtId="165" fontId="4" fillId="0" borderId="0" xfId="9" applyNumberFormat="1" applyFont="1" applyFill="1" applyBorder="1" applyAlignment="1">
      <alignment horizontal="center" vertical="center"/>
    </xf>
    <xf numFmtId="165" fontId="9" fillId="0" borderId="0" xfId="9" applyNumberFormat="1" applyFont="1" applyFill="1" applyBorder="1" applyAlignment="1">
      <alignment horizontal="center" vertical="center"/>
    </xf>
    <xf numFmtId="0" fontId="10" fillId="0" borderId="0" xfId="9" applyFont="1" applyFill="1" applyAlignment="1">
      <alignment vertical="center"/>
    </xf>
    <xf numFmtId="0" fontId="11" fillId="0" borderId="0" xfId="0" applyFont="1" applyFill="1" applyAlignment="1">
      <alignment vertical="center"/>
    </xf>
    <xf numFmtId="165" fontId="11" fillId="0" borderId="0" xfId="0" applyNumberFormat="1" applyFont="1" applyFill="1" applyBorder="1" applyAlignment="1">
      <alignment vertical="center"/>
    </xf>
    <xf numFmtId="0" fontId="11" fillId="0" borderId="0" xfId="9" applyFont="1" applyFill="1" applyBorder="1" applyAlignment="1">
      <alignment vertical="center"/>
    </xf>
    <xf numFmtId="167" fontId="2" fillId="0" borderId="0" xfId="1" applyNumberFormat="1" applyFont="1" applyFill="1" applyAlignment="1">
      <alignment vertical="center"/>
    </xf>
    <xf numFmtId="165" fontId="11" fillId="0" borderId="0" xfId="9" applyNumberFormat="1" applyFont="1" applyFill="1" applyBorder="1" applyAlignment="1">
      <alignment vertical="center"/>
    </xf>
    <xf numFmtId="165" fontId="11" fillId="0" borderId="0" xfId="9" applyNumberFormat="1" applyFont="1" applyFill="1" applyBorder="1" applyAlignment="1">
      <alignment horizontal="right" vertical="center"/>
    </xf>
    <xf numFmtId="168" fontId="11" fillId="0" borderId="0" xfId="9" applyNumberFormat="1" applyFont="1" applyFill="1" applyBorder="1" applyAlignment="1">
      <alignment horizontal="right" vertical="center"/>
    </xf>
    <xf numFmtId="168" fontId="11" fillId="0" borderId="0" xfId="9" applyNumberFormat="1" applyFont="1" applyFill="1" applyBorder="1" applyAlignment="1">
      <alignment vertical="center"/>
    </xf>
    <xf numFmtId="168" fontId="11" fillId="0" borderId="0" xfId="7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165" fontId="11" fillId="0" borderId="0" xfId="9" applyNumberFormat="1" applyFont="1" applyFill="1" applyBorder="1" applyAlignment="1"/>
    <xf numFmtId="167" fontId="2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Alignment="1">
      <alignment horizontal="right" vertical="center"/>
    </xf>
    <xf numFmtId="167" fontId="5" fillId="0" borderId="0" xfId="1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65" fontId="12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165" fontId="10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165" fontId="10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165" fontId="12" fillId="0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horizontal="right" vertical="center"/>
    </xf>
    <xf numFmtId="0" fontId="10" fillId="0" borderId="0" xfId="13" applyFont="1" applyFill="1" applyAlignment="1">
      <alignment vertical="center"/>
    </xf>
    <xf numFmtId="165" fontId="10" fillId="0" borderId="0" xfId="0" applyNumberFormat="1" applyFont="1" applyFill="1" applyBorder="1" applyAlignment="1">
      <alignment horizontal="right" vertical="center"/>
    </xf>
    <xf numFmtId="166" fontId="10" fillId="0" borderId="0" xfId="0" applyNumberFormat="1" applyFont="1" applyFill="1" applyAlignment="1">
      <alignment horizontal="center" vertical="center"/>
    </xf>
    <xf numFmtId="165" fontId="11" fillId="0" borderId="0" xfId="9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166" fontId="10" fillId="0" borderId="0" xfId="0" applyNumberFormat="1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49" fontId="8" fillId="0" borderId="0" xfId="12" applyNumberFormat="1" applyFont="1" applyFill="1" applyBorder="1" applyAlignment="1">
      <alignment horizontal="center" vertical="center"/>
    </xf>
    <xf numFmtId="164" fontId="5" fillId="0" borderId="0" xfId="1" applyFont="1" applyFill="1" applyAlignment="1">
      <alignment horizontal="right" vertical="center"/>
    </xf>
    <xf numFmtId="167" fontId="5" fillId="0" borderId="0" xfId="0" applyNumberFormat="1" applyFont="1" applyFill="1" applyAlignment="1">
      <alignment horizontal="right" vertical="center"/>
    </xf>
    <xf numFmtId="167" fontId="2" fillId="0" borderId="0" xfId="9" applyNumberFormat="1" applyFont="1" applyFill="1" applyBorder="1" applyAlignment="1">
      <alignment vertical="center"/>
    </xf>
    <xf numFmtId="165" fontId="14" fillId="0" borderId="0" xfId="11" applyNumberFormat="1" applyFont="1" applyFill="1" applyBorder="1" applyAlignment="1">
      <alignment vertical="top" wrapText="1"/>
    </xf>
    <xf numFmtId="167" fontId="5" fillId="0" borderId="1" xfId="1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top"/>
    </xf>
    <xf numFmtId="165" fontId="14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vertical="top"/>
    </xf>
    <xf numFmtId="165" fontId="13" fillId="0" borderId="0" xfId="11" applyNumberFormat="1" applyFont="1" applyFill="1" applyBorder="1" applyAlignment="1">
      <alignment vertical="top" wrapText="1"/>
    </xf>
    <xf numFmtId="165" fontId="14" fillId="0" borderId="0" xfId="11" applyNumberFormat="1" applyFont="1" applyFill="1" applyBorder="1" applyAlignment="1">
      <alignment vertical="top"/>
    </xf>
    <xf numFmtId="0" fontId="11" fillId="0" borderId="0" xfId="0" applyFont="1" applyFill="1" applyBorder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167" fontId="10" fillId="0" borderId="0" xfId="1" applyNumberFormat="1" applyFont="1" applyFill="1" applyBorder="1" applyAlignment="1">
      <alignment horizontal="right" vertical="center"/>
    </xf>
    <xf numFmtId="167" fontId="10" fillId="0" borderId="1" xfId="1" applyNumberFormat="1" applyFont="1" applyFill="1" applyBorder="1" applyAlignment="1">
      <alignment horizontal="right" vertical="center"/>
    </xf>
    <xf numFmtId="167" fontId="10" fillId="0" borderId="2" xfId="1" applyNumberFormat="1" applyFont="1" applyFill="1" applyBorder="1" applyAlignment="1">
      <alignment horizontal="right" vertical="center"/>
    </xf>
    <xf numFmtId="165" fontId="11" fillId="0" borderId="0" xfId="0" applyNumberFormat="1" applyFont="1" applyFill="1" applyAlignment="1">
      <alignment horizontal="center" vertical="center"/>
    </xf>
    <xf numFmtId="165" fontId="15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167" fontId="4" fillId="0" borderId="1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center"/>
    </xf>
    <xf numFmtId="167" fontId="4" fillId="0" borderId="0" xfId="1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165" fontId="13" fillId="0" borderId="0" xfId="11" applyNumberFormat="1" applyFont="1" applyFill="1" applyBorder="1" applyAlignment="1">
      <alignment vertical="top"/>
    </xf>
    <xf numFmtId="0" fontId="4" fillId="0" borderId="0" xfId="0" applyFont="1" applyFill="1" applyAlignment="1">
      <alignment horizontal="center" vertical="center"/>
    </xf>
    <xf numFmtId="167" fontId="4" fillId="0" borderId="0" xfId="1" applyNumberFormat="1" applyFont="1" applyFill="1" applyAlignment="1">
      <alignment horizontal="right" vertical="center"/>
    </xf>
    <xf numFmtId="167" fontId="16" fillId="0" borderId="0" xfId="0" applyNumberFormat="1" applyFont="1" applyFill="1" applyAlignment="1">
      <alignment horizontal="right" vertical="center"/>
    </xf>
    <xf numFmtId="164" fontId="16" fillId="0" borderId="0" xfId="1" applyFont="1" applyFill="1" applyAlignment="1">
      <alignment horizontal="right" vertical="center"/>
    </xf>
    <xf numFmtId="0" fontId="5" fillId="0" borderId="0" xfId="0" applyFont="1" applyFill="1" applyAlignment="1" applyProtection="1">
      <alignment vertical="center"/>
      <protection locked="0"/>
    </xf>
    <xf numFmtId="167" fontId="5" fillId="0" borderId="0" xfId="1" applyNumberFormat="1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167" fontId="5" fillId="0" borderId="0" xfId="1" applyNumberFormat="1" applyFont="1" applyFill="1" applyBorder="1" applyAlignment="1" applyProtection="1">
      <alignment vertical="center"/>
      <protection locked="0"/>
    </xf>
    <xf numFmtId="167" fontId="5" fillId="0" borderId="0" xfId="1" applyNumberFormat="1" applyFont="1" applyFill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167" fontId="5" fillId="0" borderId="0" xfId="1" applyNumberFormat="1" applyFont="1" applyFill="1" applyBorder="1" applyAlignment="1" applyProtection="1">
      <alignment vertical="top"/>
      <protection locked="0"/>
    </xf>
    <xf numFmtId="165" fontId="5" fillId="0" borderId="0" xfId="0" applyNumberFormat="1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right" vertical="center"/>
      <protection locked="0"/>
    </xf>
    <xf numFmtId="165" fontId="5" fillId="0" borderId="0" xfId="0" applyNumberFormat="1" applyFont="1" applyFill="1" applyAlignment="1" applyProtection="1">
      <alignment horizontal="center" vertical="center"/>
      <protection locked="0"/>
    </xf>
    <xf numFmtId="165" fontId="5" fillId="0" borderId="0" xfId="0" applyNumberFormat="1" applyFont="1" applyFill="1" applyAlignment="1" applyProtection="1">
      <alignment horizontal="right" vertical="center"/>
      <protection locked="0"/>
    </xf>
    <xf numFmtId="165" fontId="5" fillId="0" borderId="0" xfId="0" applyNumberFormat="1" applyFont="1" applyFill="1" applyBorder="1" applyAlignment="1" applyProtection="1">
      <alignment horizontal="right" vertical="center"/>
      <protection locked="0"/>
    </xf>
    <xf numFmtId="9" fontId="5" fillId="0" borderId="0" xfId="14" applyFont="1" applyFill="1" applyAlignment="1" applyProtection="1">
      <alignment vertical="center"/>
      <protection locked="0"/>
    </xf>
    <xf numFmtId="0" fontId="5" fillId="0" borderId="0" xfId="13" applyFont="1" applyFill="1" applyAlignment="1" applyProtection="1">
      <alignment vertical="center"/>
      <protection locked="0"/>
    </xf>
    <xf numFmtId="164" fontId="5" fillId="0" borderId="0" xfId="1" applyFont="1" applyFill="1" applyAlignment="1" applyProtection="1">
      <alignment vertical="center"/>
      <protection locked="0"/>
    </xf>
    <xf numFmtId="43" fontId="5" fillId="0" borderId="0" xfId="0" applyNumberFormat="1" applyFont="1" applyFill="1" applyBorder="1" applyAlignment="1" applyProtection="1">
      <alignment horizontal="right" vertical="center"/>
      <protection locked="0"/>
    </xf>
    <xf numFmtId="169" fontId="5" fillId="0" borderId="0" xfId="0" applyNumberFormat="1" applyFont="1" applyFill="1" applyBorder="1" applyAlignment="1" applyProtection="1">
      <alignment horizontal="right" vertical="center"/>
      <protection locked="0"/>
    </xf>
    <xf numFmtId="170" fontId="5" fillId="0" borderId="0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65" fontId="13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right" vertical="center"/>
      <protection locked="0"/>
    </xf>
    <xf numFmtId="165" fontId="10" fillId="0" borderId="0" xfId="0" applyNumberFormat="1" applyFont="1" applyFill="1" applyAlignment="1" applyProtection="1">
      <alignment vertical="center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49" fontId="10" fillId="0" borderId="1" xfId="0" applyNumberFormat="1" applyFont="1" applyFill="1" applyBorder="1" applyAlignment="1" applyProtection="1">
      <alignment horizontal="center" vertical="center"/>
      <protection locked="0"/>
    </xf>
    <xf numFmtId="165" fontId="10" fillId="0" borderId="0" xfId="0" applyNumberFormat="1" applyFont="1" applyFill="1" applyAlignment="1" applyProtection="1">
      <alignment horizontal="center" vertical="center"/>
      <protection locked="0"/>
    </xf>
    <xf numFmtId="165" fontId="12" fillId="0" borderId="0" xfId="0" applyNumberFormat="1" applyFont="1" applyFill="1" applyAlignment="1" applyProtection="1">
      <alignment horizontal="center" vertical="center"/>
      <protection locked="0"/>
    </xf>
    <xf numFmtId="165" fontId="12" fillId="0" borderId="0" xfId="0" applyNumberFormat="1" applyFont="1" applyFill="1" applyAlignment="1" applyProtection="1">
      <alignment vertical="center"/>
      <protection locked="0"/>
    </xf>
    <xf numFmtId="165" fontId="10" fillId="0" borderId="0" xfId="0" applyNumberFormat="1" applyFont="1" applyFill="1" applyAlignment="1" applyProtection="1">
      <alignment horizontal="right" vertical="center"/>
      <protection locked="0"/>
    </xf>
    <xf numFmtId="165" fontId="10" fillId="0" borderId="0" xfId="0" applyNumberFormat="1" applyFont="1" applyFill="1" applyBorder="1" applyAlignment="1" applyProtection="1">
      <alignment horizontal="right" vertical="center"/>
      <protection locked="0"/>
    </xf>
    <xf numFmtId="41" fontId="10" fillId="0" borderId="0" xfId="0" applyNumberFormat="1" applyFont="1" applyFill="1" applyAlignment="1" applyProtection="1">
      <alignment vertical="center"/>
      <protection locked="0"/>
    </xf>
    <xf numFmtId="41" fontId="10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13" applyFont="1" applyFill="1" applyAlignment="1" applyProtection="1">
      <alignment vertical="center"/>
      <protection locked="0"/>
    </xf>
    <xf numFmtId="41" fontId="10" fillId="0" borderId="0" xfId="0" applyNumberFormat="1" applyFont="1" applyFill="1" applyBorder="1" applyAlignment="1" applyProtection="1">
      <alignment horizontal="right" vertical="center"/>
      <protection locked="0"/>
    </xf>
    <xf numFmtId="41" fontId="10" fillId="0" borderId="1" xfId="0" applyNumberFormat="1" applyFont="1" applyFill="1" applyBorder="1" applyAlignment="1" applyProtection="1">
      <alignment vertical="center"/>
      <protection locked="0"/>
    </xf>
    <xf numFmtId="41" fontId="10" fillId="0" borderId="1" xfId="0" applyNumberFormat="1" applyFont="1" applyFill="1" applyBorder="1" applyAlignment="1" applyProtection="1">
      <alignment horizontal="right"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41" fontId="12" fillId="0" borderId="0" xfId="0" applyNumberFormat="1" applyFont="1" applyFill="1" applyAlignment="1" applyProtection="1">
      <alignment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12" fillId="0" borderId="0" xfId="13" applyFont="1" applyFill="1" applyAlignment="1" applyProtection="1">
      <alignment vertical="center"/>
      <protection locked="0"/>
    </xf>
    <xf numFmtId="167" fontId="10" fillId="0" borderId="1" xfId="1" applyNumberFormat="1" applyFont="1" applyFill="1" applyBorder="1" applyAlignment="1" applyProtection="1">
      <alignment vertical="center"/>
      <protection locked="0"/>
    </xf>
    <xf numFmtId="167" fontId="10" fillId="0" borderId="0" xfId="1" applyNumberFormat="1" applyFont="1" applyFill="1" applyBorder="1" applyAlignment="1" applyProtection="1">
      <alignment vertical="center"/>
      <protection locked="0"/>
    </xf>
    <xf numFmtId="49" fontId="10" fillId="0" borderId="0" xfId="0" applyNumberFormat="1" applyFont="1" applyFill="1" applyAlignment="1" applyProtection="1">
      <alignment horizontal="right" vertical="center"/>
      <protection locked="0"/>
    </xf>
    <xf numFmtId="49" fontId="10" fillId="0" borderId="0" xfId="0" applyNumberFormat="1" applyFont="1" applyFill="1" applyBorder="1" applyAlignment="1" applyProtection="1">
      <alignment horizontal="right" vertical="center"/>
      <protection locked="0"/>
    </xf>
    <xf numFmtId="164" fontId="10" fillId="0" borderId="0" xfId="1" applyFont="1" applyFill="1" applyAlignment="1" applyProtection="1">
      <alignment vertical="center"/>
      <protection locked="0"/>
    </xf>
    <xf numFmtId="164" fontId="10" fillId="0" borderId="0" xfId="1" applyFont="1" applyFill="1" applyBorder="1" applyAlignment="1" applyProtection="1">
      <alignment horizontal="right" vertical="center"/>
      <protection locked="0"/>
    </xf>
    <xf numFmtId="0" fontId="10" fillId="0" borderId="0" xfId="11" applyFont="1" applyFill="1" applyAlignment="1" applyProtection="1">
      <alignment vertical="center"/>
      <protection locked="0"/>
    </xf>
    <xf numFmtId="165" fontId="10" fillId="0" borderId="1" xfId="0" applyNumberFormat="1" applyFont="1" applyFill="1" applyBorder="1" applyAlignment="1" applyProtection="1">
      <alignment vertical="center"/>
      <protection locked="0"/>
    </xf>
    <xf numFmtId="43" fontId="10" fillId="0" borderId="1" xfId="0" applyNumberFormat="1" applyFont="1" applyFill="1" applyBorder="1" applyAlignment="1" applyProtection="1">
      <alignment horizontal="right" vertical="center"/>
      <protection locked="0"/>
    </xf>
    <xf numFmtId="43" fontId="10" fillId="0" borderId="0" xfId="0" applyNumberFormat="1" applyFont="1" applyFill="1" applyAlignment="1" applyProtection="1">
      <alignment vertical="center"/>
      <protection locked="0"/>
    </xf>
    <xf numFmtId="169" fontId="10" fillId="0" borderId="0" xfId="0" applyNumberFormat="1" applyFont="1" applyFill="1" applyBorder="1" applyAlignment="1" applyProtection="1">
      <alignment horizontal="right" vertical="center"/>
      <protection locked="0"/>
    </xf>
    <xf numFmtId="165" fontId="10" fillId="0" borderId="0" xfId="9" applyNumberFormat="1" applyFont="1" applyFill="1" applyBorder="1" applyAlignment="1">
      <alignment horizontal="center" vertical="center"/>
    </xf>
    <xf numFmtId="165" fontId="12" fillId="0" borderId="0" xfId="9" applyNumberFormat="1" applyFont="1" applyFill="1" applyBorder="1" applyAlignment="1">
      <alignment horizontal="center" vertical="center"/>
    </xf>
    <xf numFmtId="0" fontId="10" fillId="0" borderId="0" xfId="12" applyFont="1" applyFill="1" applyBorder="1" applyAlignment="1">
      <alignment horizontal="center" vertical="center"/>
    </xf>
    <xf numFmtId="0" fontId="10" fillId="0" borderId="0" xfId="12" applyFont="1" applyFill="1" applyBorder="1" applyAlignment="1">
      <alignment vertical="center"/>
    </xf>
    <xf numFmtId="168" fontId="10" fillId="0" borderId="1" xfId="12" applyNumberFormat="1" applyFont="1" applyFill="1" applyBorder="1" applyAlignment="1">
      <alignment horizontal="center" vertical="center"/>
    </xf>
    <xf numFmtId="168" fontId="10" fillId="0" borderId="0" xfId="12" applyNumberFormat="1" applyFont="1" applyFill="1" applyBorder="1" applyAlignment="1">
      <alignment horizontal="center" vertical="center"/>
    </xf>
    <xf numFmtId="0" fontId="10" fillId="0" borderId="0" xfId="12" applyFont="1" applyFill="1" applyAlignment="1">
      <alignment horizontal="center" vertical="center"/>
    </xf>
    <xf numFmtId="0" fontId="10" fillId="0" borderId="0" xfId="12" applyFont="1" applyFill="1" applyAlignment="1">
      <alignment vertical="center"/>
    </xf>
    <xf numFmtId="0" fontId="10" fillId="0" borderId="0" xfId="9" applyFont="1" applyFill="1" applyBorder="1" applyAlignment="1">
      <alignment horizontal="center" vertical="center"/>
    </xf>
    <xf numFmtId="0" fontId="10" fillId="0" borderId="0" xfId="9" applyFont="1" applyFill="1" applyBorder="1" applyAlignment="1">
      <alignment vertical="center"/>
    </xf>
    <xf numFmtId="49" fontId="10" fillId="0" borderId="0" xfId="12" applyNumberFormat="1" applyFont="1" applyFill="1" applyBorder="1" applyAlignment="1">
      <alignment horizontal="center" vertical="center"/>
    </xf>
    <xf numFmtId="168" fontId="10" fillId="0" borderId="0" xfId="9" applyNumberFormat="1" applyFont="1" applyFill="1" applyBorder="1" applyAlignment="1">
      <alignment horizontal="center" vertical="center"/>
    </xf>
    <xf numFmtId="168" fontId="10" fillId="0" borderId="0" xfId="12" applyNumberFormat="1" applyFont="1" applyFill="1" applyAlignment="1">
      <alignment horizontal="center" vertical="center"/>
    </xf>
    <xf numFmtId="167" fontId="10" fillId="0" borderId="0" xfId="1" applyNumberFormat="1" applyFont="1" applyFill="1" applyBorder="1" applyAlignment="1">
      <alignment vertical="center"/>
    </xf>
    <xf numFmtId="167" fontId="10" fillId="0" borderId="0" xfId="1" applyNumberFormat="1" applyFont="1" applyFill="1" applyAlignment="1">
      <alignment vertical="center"/>
    </xf>
    <xf numFmtId="167" fontId="10" fillId="0" borderId="1" xfId="1" applyNumberFormat="1" applyFont="1" applyFill="1" applyBorder="1" applyAlignment="1">
      <alignment vertical="center"/>
    </xf>
    <xf numFmtId="167" fontId="10" fillId="0" borderId="3" xfId="1" applyNumberFormat="1" applyFont="1" applyFill="1" applyBorder="1" applyAlignment="1">
      <alignment vertical="center"/>
    </xf>
    <xf numFmtId="168" fontId="10" fillId="0" borderId="0" xfId="12" applyNumberFormat="1" applyFont="1" applyFill="1" applyBorder="1" applyAlignment="1">
      <alignment horizontal="center" wrapText="1"/>
    </xf>
    <xf numFmtId="168" fontId="10" fillId="0" borderId="1" xfId="12" applyNumberFormat="1" applyFont="1" applyFill="1" applyBorder="1" applyAlignment="1">
      <alignment horizontal="center" wrapText="1"/>
    </xf>
    <xf numFmtId="0" fontId="2" fillId="0" borderId="1" xfId="9" applyFont="1" applyFill="1" applyBorder="1" applyAlignment="1">
      <alignment vertical="center"/>
    </xf>
    <xf numFmtId="165" fontId="10" fillId="0" borderId="0" xfId="0" applyNumberFormat="1" applyFont="1" applyFill="1" applyAlignment="1">
      <alignment vertical="center"/>
    </xf>
    <xf numFmtId="167" fontId="10" fillId="0" borderId="0" xfId="10" applyNumberFormat="1" applyFont="1" applyFill="1" applyBorder="1" applyAlignment="1">
      <alignment horizontal="right" vertical="center"/>
    </xf>
    <xf numFmtId="167" fontId="10" fillId="0" borderId="0" xfId="10" applyNumberFormat="1" applyFont="1" applyFill="1" applyBorder="1" applyAlignment="1">
      <alignment vertical="center"/>
    </xf>
    <xf numFmtId="167" fontId="10" fillId="0" borderId="1" xfId="10" applyNumberFormat="1" applyFont="1" applyFill="1" applyBorder="1" applyAlignment="1">
      <alignment horizontal="right" vertical="center"/>
    </xf>
    <xf numFmtId="171" fontId="5" fillId="0" borderId="0" xfId="0" applyNumberFormat="1" applyFont="1" applyFill="1" applyAlignment="1">
      <alignment horizontal="right" vertical="center"/>
    </xf>
    <xf numFmtId="171" fontId="5" fillId="0" borderId="0" xfId="0" applyNumberFormat="1" applyFont="1" applyFill="1" applyAlignment="1">
      <alignment vertical="center"/>
    </xf>
    <xf numFmtId="0" fontId="11" fillId="0" borderId="0" xfId="0" applyFont="1" applyFill="1" applyAlignment="1"/>
    <xf numFmtId="165" fontId="5" fillId="0" borderId="0" xfId="0" applyNumberFormat="1" applyFont="1" applyFill="1" applyAlignment="1"/>
    <xf numFmtId="0" fontId="5" fillId="0" borderId="0" xfId="13" applyFont="1" applyFill="1" applyAlignment="1"/>
    <xf numFmtId="165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/>
    <xf numFmtId="165" fontId="13" fillId="0" borderId="0" xfId="0" applyNumberFormat="1" applyFont="1" applyFill="1" applyBorder="1" applyAlignment="1"/>
    <xf numFmtId="165" fontId="14" fillId="0" borderId="0" xfId="0" applyNumberFormat="1" applyFont="1" applyFill="1" applyBorder="1" applyAlignment="1"/>
    <xf numFmtId="165" fontId="13" fillId="0" borderId="0" xfId="11" applyNumberFormat="1" applyFont="1" applyFill="1" applyBorder="1" applyAlignment="1">
      <alignment wrapText="1"/>
    </xf>
    <xf numFmtId="0" fontId="5" fillId="0" borderId="0" xfId="0" applyFont="1" applyFill="1" applyBorder="1" applyAlignment="1"/>
    <xf numFmtId="165" fontId="10" fillId="0" borderId="0" xfId="0" applyNumberFormat="1" applyFont="1" applyFill="1" applyAlignment="1">
      <alignment vertical="center"/>
    </xf>
    <xf numFmtId="167" fontId="10" fillId="0" borderId="0" xfId="1" applyNumberFormat="1" applyFont="1" applyFill="1" applyAlignment="1" applyProtection="1">
      <alignment vertical="center"/>
      <protection locked="0"/>
    </xf>
    <xf numFmtId="172" fontId="5" fillId="0" borderId="0" xfId="0" applyNumberFormat="1" applyFont="1" applyFill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center"/>
    </xf>
    <xf numFmtId="41" fontId="4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5" fontId="10" fillId="0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vertical="center"/>
    </xf>
    <xf numFmtId="167" fontId="17" fillId="0" borderId="0" xfId="17" applyNumberFormat="1" applyFont="1" applyFill="1" applyBorder="1" applyAlignment="1">
      <alignment horizontal="right" vertical="center"/>
    </xf>
    <xf numFmtId="171" fontId="5" fillId="0" borderId="1" xfId="0" applyNumberFormat="1" applyFont="1" applyBorder="1" applyAlignment="1">
      <alignment vertical="center"/>
    </xf>
    <xf numFmtId="164" fontId="5" fillId="0" borderId="0" xfId="1" applyFont="1" applyFill="1" applyBorder="1" applyAlignment="1">
      <alignment horizontal="right" vertical="top"/>
    </xf>
    <xf numFmtId="0" fontId="5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65" fontId="10" fillId="0" borderId="1" xfId="0" applyNumberFormat="1" applyFont="1" applyFill="1" applyBorder="1" applyAlignment="1" applyProtection="1">
      <alignment horizontal="right" vertical="center"/>
      <protection locked="0"/>
    </xf>
    <xf numFmtId="165" fontId="10" fillId="0" borderId="3" xfId="0" applyNumberFormat="1" applyFont="1" applyFill="1" applyBorder="1" applyAlignment="1" applyProtection="1">
      <alignment vertical="center"/>
      <protection locked="0"/>
    </xf>
    <xf numFmtId="41" fontId="10" fillId="0" borderId="3" xfId="0" applyNumberFormat="1" applyFont="1" applyFill="1" applyBorder="1" applyAlignment="1" applyProtection="1">
      <alignment vertical="center"/>
      <protection locked="0"/>
    </xf>
    <xf numFmtId="165" fontId="10" fillId="0" borderId="3" xfId="0" applyNumberFormat="1" applyFont="1" applyFill="1" applyBorder="1" applyAlignment="1" applyProtection="1">
      <alignment horizontal="right" vertical="center"/>
      <protection locked="0"/>
    </xf>
    <xf numFmtId="173" fontId="10" fillId="0" borderId="0" xfId="0" applyNumberFormat="1" applyFont="1" applyFill="1" applyBorder="1" applyAlignment="1" applyProtection="1">
      <alignment vertical="center"/>
      <protection locked="0"/>
    </xf>
    <xf numFmtId="173" fontId="10" fillId="0" borderId="0" xfId="0" applyNumberFormat="1" applyFont="1" applyFill="1" applyBorder="1" applyAlignment="1" applyProtection="1">
      <alignment horizontal="right" vertical="center"/>
      <protection locked="0"/>
    </xf>
    <xf numFmtId="173" fontId="10" fillId="0" borderId="2" xfId="0" applyNumberFormat="1" applyFont="1" applyFill="1" applyBorder="1" applyAlignment="1" applyProtection="1">
      <alignment vertical="center"/>
      <protection locked="0"/>
    </xf>
    <xf numFmtId="173" fontId="10" fillId="0" borderId="2" xfId="0" applyNumberFormat="1" applyFont="1" applyFill="1" applyBorder="1" applyAlignment="1" applyProtection="1">
      <alignment horizontal="right" vertical="center"/>
      <protection locked="0"/>
    </xf>
    <xf numFmtId="37" fontId="5" fillId="0" borderId="0" xfId="0" applyNumberFormat="1" applyFont="1" applyFill="1" applyBorder="1" applyAlignment="1">
      <alignment vertical="center"/>
    </xf>
    <xf numFmtId="37" fontId="4" fillId="0" borderId="0" xfId="0" applyNumberFormat="1" applyFont="1" applyFill="1" applyBorder="1" applyAlignment="1">
      <alignment vertical="center"/>
    </xf>
    <xf numFmtId="37" fontId="5" fillId="0" borderId="0" xfId="0" applyNumberFormat="1" applyFont="1" applyFill="1" applyBorder="1" applyAlignment="1">
      <alignment horizontal="right" vertical="center"/>
    </xf>
    <xf numFmtId="169" fontId="10" fillId="0" borderId="2" xfId="0" applyNumberFormat="1" applyFont="1" applyFill="1" applyBorder="1" applyAlignment="1" applyProtection="1">
      <alignment vertical="center"/>
      <protection locked="0"/>
    </xf>
    <xf numFmtId="37" fontId="4" fillId="0" borderId="0" xfId="0" applyNumberFormat="1" applyFont="1" applyFill="1" applyBorder="1" applyAlignment="1">
      <alignment horizontal="right"/>
    </xf>
    <xf numFmtId="167" fontId="5" fillId="0" borderId="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41" fontId="5" fillId="0" borderId="2" xfId="0" applyNumberFormat="1" applyFont="1" applyFill="1" applyBorder="1" applyAlignment="1">
      <alignment horizontal="right"/>
    </xf>
    <xf numFmtId="167" fontId="5" fillId="0" borderId="3" xfId="1" applyNumberFormat="1" applyFont="1" applyFill="1" applyBorder="1" applyAlignment="1">
      <alignment horizontal="right"/>
    </xf>
    <xf numFmtId="165" fontId="10" fillId="0" borderId="0" xfId="0" applyNumberFormat="1" applyFont="1" applyFill="1" applyAlignment="1">
      <alignment vertical="center"/>
    </xf>
    <xf numFmtId="171" fontId="5" fillId="0" borderId="0" xfId="0" applyNumberFormat="1" applyFont="1" applyBorder="1" applyAlignment="1">
      <alignment vertical="center"/>
    </xf>
    <xf numFmtId="174" fontId="5" fillId="0" borderId="0" xfId="0" applyNumberFormat="1" applyFont="1" applyBorder="1" applyAlignment="1">
      <alignment vertical="center"/>
    </xf>
    <xf numFmtId="165" fontId="4" fillId="0" borderId="1" xfId="0" applyNumberFormat="1" applyFont="1" applyFill="1" applyBorder="1" applyAlignment="1">
      <alignment horizontal="right"/>
    </xf>
    <xf numFmtId="167" fontId="4" fillId="0" borderId="4" xfId="1" applyNumberFormat="1" applyFont="1" applyFill="1" applyBorder="1" applyAlignment="1">
      <alignment horizontal="right" vertical="center"/>
    </xf>
    <xf numFmtId="165" fontId="10" fillId="0" borderId="0" xfId="0" applyNumberFormat="1" applyFont="1" applyAlignment="1">
      <alignment horizontal="center" vertical="center"/>
    </xf>
    <xf numFmtId="0" fontId="10" fillId="0" borderId="0" xfId="11" quotePrefix="1" applyFont="1" applyFill="1" applyAlignment="1" applyProtection="1">
      <alignment vertical="center"/>
      <protection locked="0"/>
    </xf>
    <xf numFmtId="0" fontId="9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0" xfId="0" quotePrefix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left" vertical="center"/>
    </xf>
    <xf numFmtId="165" fontId="10" fillId="0" borderId="4" xfId="0" applyNumberFormat="1" applyFont="1" applyFill="1" applyBorder="1" applyAlignment="1" applyProtection="1">
      <alignment horizontal="center" vertical="center"/>
      <protection locked="0"/>
    </xf>
    <xf numFmtId="165" fontId="10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quotePrefix="1" applyFont="1" applyFill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center" vertical="top"/>
      <protection locked="0"/>
    </xf>
    <xf numFmtId="0" fontId="9" fillId="0" borderId="0" xfId="0" applyFont="1" applyFill="1" applyBorder="1" applyAlignment="1" applyProtection="1">
      <alignment horizontal="center" vertical="top"/>
      <protection locked="0"/>
    </xf>
    <xf numFmtId="0" fontId="10" fillId="0" borderId="1" xfId="0" applyFont="1" applyFill="1" applyBorder="1" applyAlignment="1" applyProtection="1">
      <alignment horizontal="right" vertical="center"/>
      <protection locked="0"/>
    </xf>
    <xf numFmtId="0" fontId="11" fillId="0" borderId="0" xfId="9" quotePrefix="1" applyFont="1" applyFill="1" applyAlignment="1">
      <alignment horizontal="center" vertical="center"/>
    </xf>
    <xf numFmtId="0" fontId="11" fillId="0" borderId="0" xfId="9" applyFont="1" applyFill="1" applyAlignment="1">
      <alignment horizontal="center" vertical="center"/>
    </xf>
    <xf numFmtId="168" fontId="10" fillId="0" borderId="4" xfId="12" applyNumberFormat="1" applyFont="1" applyFill="1" applyBorder="1" applyAlignment="1">
      <alignment horizontal="center" vertical="center"/>
    </xf>
    <xf numFmtId="165" fontId="10" fillId="0" borderId="1" xfId="9" applyNumberFormat="1" applyFont="1" applyFill="1" applyBorder="1" applyAlignment="1">
      <alignment horizontal="right" vertical="center"/>
    </xf>
    <xf numFmtId="168" fontId="10" fillId="0" borderId="1" xfId="12" applyNumberFormat="1" applyFont="1" applyFill="1" applyBorder="1" applyAlignment="1">
      <alignment horizontal="center" vertical="center"/>
    </xf>
    <xf numFmtId="0" fontId="5" fillId="0" borderId="0" xfId="9" applyFont="1" applyFill="1" applyAlignment="1">
      <alignment horizontal="center" vertical="center"/>
    </xf>
    <xf numFmtId="0" fontId="9" fillId="0" borderId="0" xfId="9" applyFont="1" applyFill="1" applyAlignment="1">
      <alignment horizontal="center" vertical="center"/>
    </xf>
    <xf numFmtId="165" fontId="9" fillId="0" borderId="0" xfId="9" applyNumberFormat="1" applyFont="1" applyFill="1" applyBorder="1" applyAlignment="1">
      <alignment horizontal="center" vertical="center"/>
    </xf>
    <xf numFmtId="0" fontId="10" fillId="0" borderId="0" xfId="12" applyFont="1" applyFill="1" applyAlignment="1">
      <alignment horizontal="center" vertical="center"/>
    </xf>
    <xf numFmtId="0" fontId="9" fillId="0" borderId="0" xfId="9" applyFont="1" applyFill="1" applyBorder="1" applyAlignment="1">
      <alignment horizontal="center" vertical="center"/>
    </xf>
    <xf numFmtId="168" fontId="8" fillId="0" borderId="0" xfId="12" applyNumberFormat="1" applyFont="1" applyFill="1" applyBorder="1" applyAlignment="1">
      <alignment horizontal="center" vertical="center"/>
    </xf>
    <xf numFmtId="168" fontId="10" fillId="0" borderId="0" xfId="12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</cellXfs>
  <cellStyles count="18">
    <cellStyle name="Comma 2" xfId="2" xr:uid="{00000000-0005-0000-0000-000001000000}"/>
    <cellStyle name="Comma 2 6" xfId="3" xr:uid="{00000000-0005-0000-0000-000002000000}"/>
    <cellStyle name="Comma 23" xfId="4" xr:uid="{00000000-0005-0000-0000-000003000000}"/>
    <cellStyle name="Comma 3" xfId="5" xr:uid="{00000000-0005-0000-0000-000004000000}"/>
    <cellStyle name="Comma 3 2 3" xfId="6" xr:uid="{00000000-0005-0000-0000-000005000000}"/>
    <cellStyle name="Comma 4 2" xfId="17" xr:uid="{00000000-0005-0000-0000-000006000000}"/>
    <cellStyle name="Comma 94" xfId="7" xr:uid="{00000000-0005-0000-0000-000007000000}"/>
    <cellStyle name="Normal 110" xfId="8" xr:uid="{00000000-0005-0000-0000-000009000000}"/>
    <cellStyle name="Normal 111" xfId="9" xr:uid="{00000000-0005-0000-0000-00000A000000}"/>
    <cellStyle name="Normal 2" xfId="10" xr:uid="{00000000-0005-0000-0000-00000B000000}"/>
    <cellStyle name="Normal 30" xfId="11" xr:uid="{00000000-0005-0000-0000-00000C000000}"/>
    <cellStyle name="Normal_T-59-Q1" xfId="12" xr:uid="{00000000-0005-0000-0000-00000D000000}"/>
    <cellStyle name="Normal_T-87-Q3" xfId="13" xr:uid="{00000000-0005-0000-0000-00000E000000}"/>
    <cellStyle name="Percent 2" xfId="15" xr:uid="{00000000-0005-0000-0000-000010000000}"/>
    <cellStyle name="Percent 3" xfId="16" xr:uid="{00000000-0005-0000-0000-000011000000}"/>
    <cellStyle name="จุลภาค" xfId="1" builtinId="3"/>
    <cellStyle name="ปกติ" xfId="0" builtinId="0"/>
    <cellStyle name="เปอร์เซ็นต์" xfId="1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ocuments%20and%20Settings\plimsirisettakul\My%20Documents\My%20document\N&amp;N\2003\Profit%20or%20loss%20sheet_2002\(NEW)OCT%2002.XLS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aaserver\systemdata\dd\OCEAN%20GLASS\WP-Ple\OCG\WP_12.31.08\Ocean_Q1'08\D1_Q3'06\D1_Q3'06\cash%20company\BKK\Diana_Group\DIANA_Q2'06\NFC\Documents%20and%20Settings\Administrator\Desktop\data17%20-%20&#3617;&#3640;&#3585;\Q3\working%20paper%20cash%20flow%20PP?283303D1" TargetMode="External"/><Relationship Id="rId1" Type="http://schemas.openxmlformats.org/officeDocument/2006/relationships/externalLinkPath" Target="file:///\\283303D1\working%20paper%20cash%20flow%20PP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Users\piyanuch\Documents\OceanGlass%20PCL\2014\Auditor%20(external)_2014\YE'2013\Data1\Business%20Plan\Business%20Plan%202012\PM&amp;Downtime%20Time\Copy%20of%20WO_Quick%20Report(BM)%20Jan-July%202011%20(2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ball\job\Oceanglass\2010\OCE_WP_03.31.09\Detail\P'Dang\M3_Var_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ata17%20-%20&#3617;&#3640;&#3585;\Q3\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aaserver\systemdata\Users\piyanuch\Documents\OceanGlass%20PCL\2014\Auditor%20(external)_2014\YE'2013\Documents%20and%20Settings\user\Local%20Settings\Temporary%20Internet%20Files\OLK1C8\Fomular%20Batch%20Mixing%20&amp;%20Molten%20Glass%20Plant%20AB&amp;C.xls?02AAD32F" TargetMode="External"/><Relationship Id="rId1" Type="http://schemas.openxmlformats.org/officeDocument/2006/relationships/externalLinkPath" Target="file:///\\02AAD32F\Fomular%20Batch%20Mixing%20&amp;%20Molten%20Glass%20Plant%20AB&amp;C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1_Q3'06\data17%20-%20&#3617;&#3640;&#3585;\Q3\working%20paper%20cash%20flow%20PPM%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  <sheetName val="eva"/>
      <sheetName val="eva (2)"/>
      <sheetName val="1st"/>
      <sheetName val="eva1"/>
      <sheetName val="45seat"/>
      <sheetName val="occ"/>
      <sheetName val="staff "/>
      <sheetName val="ผังที่นั่ง"/>
      <sheetName val="index"/>
      <sheetName val="service"/>
      <sheetName val="dec"/>
      <sheetName val="nov"/>
      <sheetName val="oct"/>
      <sheetName val="sep"/>
      <sheetName val="aug"/>
      <sheetName val="jul"/>
      <sheetName val="jan"/>
      <sheetName val="feb"/>
      <sheetName val="mar"/>
      <sheetName val="apr"/>
      <sheetName val="may"/>
      <sheetName val="jun"/>
      <sheetName val="turn over"/>
      <sheetName val="Shift Pattern"/>
      <sheetName val="ext.no"/>
      <sheetName val="dec04"/>
      <sheetName val="occ (2)"/>
      <sheetName val="contract"/>
      <sheetName val="headcount"/>
      <sheetName val="mou"/>
      <sheetName val="ประเมิน"/>
      <sheetName val="followup"/>
      <sheetName val="jan06"/>
      <sheetName val="p2 full45 (2)"/>
      <sheetName val="quit"/>
      <sheetName val="ผังที่นั่ง (2)"/>
      <sheetName val="job alert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10000000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THAILAND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TP"/>
      <sheetName val="FS"/>
      <sheetName val="Database"/>
      <sheetName val="Region List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DW4" t="str">
            <v>s13.xls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9" tint="0.59999389629810485"/>
  </sheetPr>
  <dimension ref="A1:P109"/>
  <sheetViews>
    <sheetView view="pageBreakPreview" zoomScaleNormal="100" zoomScaleSheetLayoutView="100" workbookViewId="0">
      <selection activeCell="S10" sqref="S10"/>
    </sheetView>
  </sheetViews>
  <sheetFormatPr defaultColWidth="9.140625" defaultRowHeight="20.100000000000001" customHeight="1" x14ac:dyDescent="0.5"/>
  <cols>
    <col min="1" max="4" width="1.28515625" style="2" customWidth="1"/>
    <col min="5" max="5" width="28.140625" style="2" customWidth="1"/>
    <col min="6" max="6" width="8.140625" style="3" customWidth="1"/>
    <col min="7" max="7" width="0.7109375" style="4" customWidth="1"/>
    <col min="8" max="8" width="11.28515625" style="4" customWidth="1"/>
    <col min="9" max="9" width="0.7109375" style="4" customWidth="1"/>
    <col min="10" max="10" width="11.5703125" style="4" customWidth="1"/>
    <col min="11" max="11" width="0.7109375" style="4" customWidth="1"/>
    <col min="12" max="12" width="11.5703125" style="4" customWidth="1"/>
    <col min="13" max="13" width="0.7109375" style="4" customWidth="1"/>
    <col min="14" max="14" width="12.42578125" style="2" customWidth="1"/>
    <col min="15" max="16384" width="9.140625" style="2"/>
  </cols>
  <sheetData>
    <row r="1" spans="1:14" ht="24" customHeight="1" x14ac:dyDescent="0.5">
      <c r="A1" s="256" t="s">
        <v>127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</row>
    <row r="2" spans="1:14" ht="24" customHeight="1" x14ac:dyDescent="0.5">
      <c r="A2" s="251" t="s">
        <v>76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</row>
    <row r="3" spans="1:14" ht="24" customHeight="1" x14ac:dyDescent="0.5">
      <c r="A3" s="251" t="s">
        <v>39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</row>
    <row r="4" spans="1:14" s="5" customFormat="1" ht="24" customHeight="1" x14ac:dyDescent="0.5">
      <c r="A4" s="255" t="s">
        <v>142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</row>
    <row r="5" spans="1:14" s="5" customFormat="1" ht="18" customHeight="1" x14ac:dyDescent="0.5"/>
    <row r="6" spans="1:14" s="5" customFormat="1" ht="20.100000000000001" customHeight="1" x14ac:dyDescent="0.5">
      <c r="A6" s="58"/>
      <c r="B6" s="58"/>
      <c r="C6" s="58"/>
      <c r="D6" s="58"/>
      <c r="E6" s="58"/>
      <c r="F6" s="58"/>
      <c r="G6" s="58"/>
      <c r="H6" s="252" t="s">
        <v>99</v>
      </c>
      <c r="I6" s="252"/>
      <c r="J6" s="252"/>
      <c r="K6" s="252"/>
      <c r="L6" s="252"/>
      <c r="M6" s="252"/>
      <c r="N6" s="252"/>
    </row>
    <row r="7" spans="1:14" s="5" customFormat="1" ht="20.100000000000001" customHeight="1" x14ac:dyDescent="0.5">
      <c r="A7" s="59"/>
      <c r="B7" s="59"/>
      <c r="C7" s="60"/>
      <c r="D7" s="59"/>
      <c r="E7" s="60"/>
      <c r="F7" s="61"/>
      <c r="G7" s="62"/>
      <c r="H7" s="253" t="s">
        <v>70</v>
      </c>
      <c r="I7" s="253"/>
      <c r="J7" s="253"/>
      <c r="K7" s="63"/>
      <c r="L7" s="253" t="s">
        <v>71</v>
      </c>
      <c r="M7" s="253"/>
      <c r="N7" s="253"/>
    </row>
    <row r="8" spans="1:14" ht="20.100000000000001" customHeight="1" x14ac:dyDescent="0.5">
      <c r="A8" s="64"/>
      <c r="B8" s="64"/>
      <c r="C8" s="65"/>
      <c r="D8" s="64"/>
      <c r="F8" s="68" t="s">
        <v>0</v>
      </c>
      <c r="G8" s="66"/>
      <c r="H8" s="95" t="s">
        <v>143</v>
      </c>
      <c r="I8" s="67"/>
      <c r="J8" s="95" t="s">
        <v>133</v>
      </c>
      <c r="K8" s="67"/>
      <c r="L8" s="95" t="s">
        <v>143</v>
      </c>
      <c r="M8" s="67"/>
      <c r="N8" s="95" t="s">
        <v>133</v>
      </c>
    </row>
    <row r="9" spans="1:14" ht="20.100000000000001" customHeight="1" x14ac:dyDescent="0.5">
      <c r="A9" s="64"/>
      <c r="B9" s="64"/>
      <c r="C9" s="65"/>
      <c r="D9" s="64"/>
      <c r="E9" s="76" t="s">
        <v>1</v>
      </c>
      <c r="F9" s="68"/>
      <c r="G9" s="66"/>
      <c r="H9" s="77"/>
      <c r="I9" s="67"/>
      <c r="J9" s="77"/>
      <c r="K9" s="67"/>
      <c r="L9" s="77"/>
      <c r="M9" s="67"/>
      <c r="N9" s="77"/>
    </row>
    <row r="10" spans="1:14" ht="20.100000000000001" customHeight="1" x14ac:dyDescent="0.5">
      <c r="A10" s="259" t="s">
        <v>2</v>
      </c>
      <c r="B10" s="259"/>
      <c r="C10" s="259"/>
      <c r="D10" s="259"/>
      <c r="E10" s="259"/>
      <c r="F10" s="69"/>
      <c r="G10" s="69"/>
      <c r="H10" s="69"/>
      <c r="I10" s="69"/>
      <c r="J10" s="69"/>
      <c r="K10" s="70"/>
      <c r="L10" s="70"/>
      <c r="M10" s="70"/>
      <c r="N10" s="70"/>
    </row>
    <row r="11" spans="1:14" ht="20.100000000000001" customHeight="1" x14ac:dyDescent="0.5">
      <c r="A11" s="65"/>
      <c r="B11" s="64" t="s">
        <v>33</v>
      </c>
      <c r="C11" s="71"/>
      <c r="D11" s="71"/>
      <c r="E11" s="71"/>
      <c r="F11" s="67">
        <v>7</v>
      </c>
      <c r="G11" s="66"/>
      <c r="H11" s="96">
        <v>102676</v>
      </c>
      <c r="I11" s="96"/>
      <c r="J11" s="96">
        <v>51293</v>
      </c>
      <c r="K11" s="96"/>
      <c r="L11" s="96">
        <v>88469</v>
      </c>
      <c r="M11" s="96"/>
      <c r="N11" s="96">
        <v>13691</v>
      </c>
    </row>
    <row r="12" spans="1:14" ht="20.100000000000001" customHeight="1" x14ac:dyDescent="0.5">
      <c r="A12" s="65"/>
      <c r="B12" s="64" t="s">
        <v>47</v>
      </c>
      <c r="C12" s="71"/>
      <c r="D12" s="71"/>
      <c r="E12" s="71"/>
      <c r="F12" s="67" t="s">
        <v>170</v>
      </c>
      <c r="G12" s="66"/>
      <c r="H12" s="96">
        <v>155949</v>
      </c>
      <c r="I12" s="96"/>
      <c r="J12" s="96">
        <v>267936</v>
      </c>
      <c r="K12" s="96"/>
      <c r="L12" s="96">
        <v>156048</v>
      </c>
      <c r="M12" s="96"/>
      <c r="N12" s="96">
        <v>268636</v>
      </c>
    </row>
    <row r="13" spans="1:14" ht="20.100000000000001" customHeight="1" x14ac:dyDescent="0.5">
      <c r="A13" s="65"/>
      <c r="B13" s="64" t="s">
        <v>128</v>
      </c>
      <c r="C13" s="71"/>
      <c r="D13" s="71"/>
      <c r="E13" s="71"/>
      <c r="F13" s="75">
        <v>6</v>
      </c>
      <c r="G13" s="66"/>
      <c r="H13" s="96">
        <v>0</v>
      </c>
      <c r="I13" s="96"/>
      <c r="J13" s="96">
        <v>0</v>
      </c>
      <c r="K13" s="96"/>
      <c r="L13" s="96">
        <v>3500</v>
      </c>
      <c r="M13" s="96"/>
      <c r="N13" s="96">
        <v>10000</v>
      </c>
    </row>
    <row r="14" spans="1:14" ht="20.100000000000001" customHeight="1" x14ac:dyDescent="0.5">
      <c r="A14" s="65"/>
      <c r="B14" s="64" t="s">
        <v>65</v>
      </c>
      <c r="C14" s="71"/>
      <c r="D14" s="71"/>
      <c r="E14" s="71"/>
      <c r="F14" s="67">
        <v>9</v>
      </c>
      <c r="G14" s="66"/>
      <c r="H14" s="96">
        <v>911420</v>
      </c>
      <c r="I14" s="96"/>
      <c r="J14" s="96">
        <v>1003748</v>
      </c>
      <c r="K14" s="96"/>
      <c r="L14" s="96">
        <v>911366</v>
      </c>
      <c r="M14" s="96"/>
      <c r="N14" s="96">
        <v>1003532</v>
      </c>
    </row>
    <row r="15" spans="1:14" ht="20.100000000000001" customHeight="1" x14ac:dyDescent="0.5">
      <c r="A15" s="65"/>
      <c r="B15" s="64" t="s">
        <v>57</v>
      </c>
      <c r="C15" s="71"/>
      <c r="D15" s="71"/>
      <c r="E15" s="71"/>
      <c r="F15" s="67"/>
      <c r="G15" s="66"/>
      <c r="H15" s="96">
        <v>16564</v>
      </c>
      <c r="I15" s="96"/>
      <c r="J15" s="96">
        <v>11303</v>
      </c>
      <c r="K15" s="96"/>
      <c r="L15" s="96">
        <v>16564</v>
      </c>
      <c r="M15" s="96"/>
      <c r="N15" s="96">
        <v>11303</v>
      </c>
    </row>
    <row r="16" spans="1:14" ht="20.100000000000001" customHeight="1" x14ac:dyDescent="0.5">
      <c r="A16" s="65"/>
      <c r="B16" s="219" t="s">
        <v>153</v>
      </c>
      <c r="C16" s="71"/>
      <c r="D16" s="71"/>
      <c r="E16" s="71"/>
      <c r="F16" s="249" t="s">
        <v>171</v>
      </c>
      <c r="G16" s="66"/>
      <c r="H16" s="96">
        <v>0</v>
      </c>
      <c r="I16" s="96"/>
      <c r="J16" s="96">
        <v>4859</v>
      </c>
      <c r="K16" s="96"/>
      <c r="L16" s="96">
        <v>0</v>
      </c>
      <c r="M16" s="96"/>
      <c r="N16" s="96">
        <v>4859</v>
      </c>
    </row>
    <row r="17" spans="1:14" ht="20.100000000000001" customHeight="1" x14ac:dyDescent="0.5">
      <c r="A17" s="65"/>
      <c r="B17" s="64" t="s">
        <v>3</v>
      </c>
      <c r="C17" s="65"/>
      <c r="D17" s="64"/>
      <c r="E17" s="65"/>
      <c r="F17" s="67"/>
      <c r="G17" s="66"/>
      <c r="H17" s="97">
        <v>5194</v>
      </c>
      <c r="I17" s="96"/>
      <c r="J17" s="97">
        <v>3632</v>
      </c>
      <c r="K17" s="96"/>
      <c r="L17" s="97">
        <v>3685</v>
      </c>
      <c r="M17" s="96"/>
      <c r="N17" s="97">
        <v>3576</v>
      </c>
    </row>
    <row r="18" spans="1:14" s="60" customFormat="1" ht="9.9499999999999993" customHeight="1" x14ac:dyDescent="0.5">
      <c r="A18" s="63"/>
      <c r="B18" s="63"/>
      <c r="C18" s="63"/>
      <c r="D18" s="63"/>
      <c r="E18" s="63"/>
      <c r="F18" s="58"/>
      <c r="G18" s="58"/>
      <c r="H18" s="96"/>
      <c r="I18" s="96"/>
      <c r="J18" s="96"/>
      <c r="K18" s="96"/>
      <c r="L18" s="96"/>
      <c r="M18" s="96"/>
      <c r="N18" s="96"/>
    </row>
    <row r="19" spans="1:14" ht="20.100000000000001" customHeight="1" x14ac:dyDescent="0.5">
      <c r="A19" s="64" t="s">
        <v>26</v>
      </c>
      <c r="B19" s="69"/>
      <c r="C19" s="65"/>
      <c r="D19" s="64"/>
      <c r="E19" s="65"/>
      <c r="F19" s="67"/>
      <c r="G19" s="66"/>
      <c r="H19" s="97">
        <f>SUM(H11:H18)</f>
        <v>1191803</v>
      </c>
      <c r="I19" s="96"/>
      <c r="J19" s="97">
        <f>SUM(J11:J18)</f>
        <v>1342771</v>
      </c>
      <c r="K19" s="96"/>
      <c r="L19" s="97">
        <f>SUM(L11:L18)</f>
        <v>1179632</v>
      </c>
      <c r="M19" s="96"/>
      <c r="N19" s="97">
        <f>SUM(N11:N18)</f>
        <v>1315597</v>
      </c>
    </row>
    <row r="20" spans="1:14" ht="20.100000000000001" customHeight="1" x14ac:dyDescent="0.5">
      <c r="A20" s="64"/>
      <c r="B20" s="69"/>
      <c r="C20" s="65"/>
      <c r="D20" s="64"/>
      <c r="E20" s="65"/>
      <c r="F20" s="67"/>
      <c r="G20" s="66"/>
      <c r="H20" s="72"/>
      <c r="I20" s="72"/>
      <c r="J20" s="72"/>
      <c r="K20" s="72"/>
      <c r="L20" s="72"/>
      <c r="M20" s="72"/>
      <c r="N20" s="72"/>
    </row>
    <row r="21" spans="1:14" ht="20.100000000000001" customHeight="1" x14ac:dyDescent="0.5">
      <c r="A21" s="259" t="s">
        <v>4</v>
      </c>
      <c r="B21" s="259"/>
      <c r="C21" s="259"/>
      <c r="D21" s="259"/>
      <c r="E21" s="259"/>
      <c r="F21" s="67"/>
      <c r="G21" s="66"/>
      <c r="H21" s="70"/>
      <c r="I21" s="70"/>
      <c r="J21" s="70"/>
      <c r="K21" s="70"/>
      <c r="L21" s="70"/>
      <c r="M21" s="70"/>
      <c r="N21" s="70"/>
    </row>
    <row r="22" spans="1:14" ht="20.100000000000001" customHeight="1" x14ac:dyDescent="0.5">
      <c r="A22" s="65"/>
      <c r="B22" s="64" t="s">
        <v>42</v>
      </c>
      <c r="C22" s="64"/>
      <c r="D22" s="64"/>
      <c r="E22" s="65"/>
      <c r="F22" s="67">
        <v>10</v>
      </c>
      <c r="G22" s="66"/>
      <c r="H22" s="96">
        <v>0</v>
      </c>
      <c r="I22" s="96"/>
      <c r="J22" s="96">
        <v>0</v>
      </c>
      <c r="K22" s="96"/>
      <c r="L22" s="96">
        <v>6000</v>
      </c>
      <c r="M22" s="96"/>
      <c r="N22" s="96">
        <v>6000</v>
      </c>
    </row>
    <row r="23" spans="1:14" ht="20.100000000000001" customHeight="1" x14ac:dyDescent="0.5">
      <c r="A23" s="65"/>
      <c r="B23" s="64" t="s">
        <v>92</v>
      </c>
      <c r="C23" s="64"/>
      <c r="D23" s="64"/>
      <c r="E23" s="65"/>
      <c r="F23" s="67">
        <v>11</v>
      </c>
      <c r="G23" s="66"/>
      <c r="H23" s="96">
        <v>2196414</v>
      </c>
      <c r="I23" s="96"/>
      <c r="J23" s="96">
        <v>1859348</v>
      </c>
      <c r="K23" s="96"/>
      <c r="L23" s="96">
        <v>2196391</v>
      </c>
      <c r="M23" s="96"/>
      <c r="N23" s="96">
        <v>1859215</v>
      </c>
    </row>
    <row r="24" spans="1:14" ht="20.100000000000001" customHeight="1" x14ac:dyDescent="0.5">
      <c r="A24" s="65"/>
      <c r="B24" s="219" t="s">
        <v>154</v>
      </c>
      <c r="C24" s="219"/>
      <c r="D24" s="219"/>
      <c r="E24" s="65"/>
      <c r="F24" s="249" t="s">
        <v>172</v>
      </c>
      <c r="G24" s="66"/>
      <c r="H24" s="96">
        <v>38859</v>
      </c>
      <c r="I24" s="96"/>
      <c r="J24" s="96">
        <v>0</v>
      </c>
      <c r="K24" s="96"/>
      <c r="L24" s="96">
        <v>38859</v>
      </c>
      <c r="M24" s="96"/>
      <c r="N24" s="96">
        <v>0</v>
      </c>
    </row>
    <row r="25" spans="1:14" ht="20.100000000000001" customHeight="1" x14ac:dyDescent="0.5">
      <c r="A25" s="65"/>
      <c r="B25" s="64" t="s">
        <v>93</v>
      </c>
      <c r="C25" s="64"/>
      <c r="D25" s="64"/>
      <c r="E25" s="65"/>
      <c r="F25" s="67">
        <v>13</v>
      </c>
      <c r="G25" s="66"/>
      <c r="H25" s="96">
        <v>10998</v>
      </c>
      <c r="I25" s="96"/>
      <c r="J25" s="96">
        <v>18168</v>
      </c>
      <c r="K25" s="96"/>
      <c r="L25" s="96">
        <v>16944</v>
      </c>
      <c r="M25" s="96"/>
      <c r="N25" s="96">
        <v>19078</v>
      </c>
    </row>
    <row r="26" spans="1:14" ht="20.100000000000001" customHeight="1" x14ac:dyDescent="0.5">
      <c r="A26" s="65"/>
      <c r="B26" s="64" t="s">
        <v>104</v>
      </c>
      <c r="C26" s="64"/>
      <c r="D26" s="64"/>
      <c r="E26" s="65"/>
      <c r="F26" s="67">
        <v>17</v>
      </c>
      <c r="G26" s="66"/>
      <c r="H26" s="96">
        <v>13</v>
      </c>
      <c r="I26" s="96"/>
      <c r="J26" s="96">
        <v>807</v>
      </c>
      <c r="K26" s="96"/>
      <c r="L26" s="96">
        <v>0</v>
      </c>
      <c r="M26" s="96"/>
      <c r="N26" s="96">
        <v>0</v>
      </c>
    </row>
    <row r="27" spans="1:14" ht="20.100000000000001" customHeight="1" x14ac:dyDescent="0.5">
      <c r="A27" s="65"/>
      <c r="B27" s="64" t="s">
        <v>38</v>
      </c>
      <c r="C27" s="64"/>
      <c r="D27" s="64"/>
      <c r="E27" s="65"/>
      <c r="F27" s="73"/>
      <c r="G27" s="66"/>
      <c r="H27" s="97">
        <v>1669</v>
      </c>
      <c r="I27" s="96"/>
      <c r="J27" s="97">
        <v>8116</v>
      </c>
      <c r="K27" s="96"/>
      <c r="L27" s="97">
        <v>824</v>
      </c>
      <c r="M27" s="96"/>
      <c r="N27" s="97">
        <v>6833</v>
      </c>
    </row>
    <row r="28" spans="1:14" s="60" customFormat="1" ht="9.9499999999999993" customHeight="1" x14ac:dyDescent="0.5">
      <c r="A28" s="63"/>
      <c r="B28" s="63"/>
      <c r="C28" s="63"/>
      <c r="D28" s="63"/>
      <c r="E28" s="63"/>
      <c r="F28" s="58"/>
      <c r="G28" s="58"/>
      <c r="H28" s="96"/>
      <c r="I28" s="96"/>
      <c r="J28" s="96"/>
      <c r="K28" s="96"/>
      <c r="L28" s="96"/>
      <c r="M28" s="96"/>
      <c r="N28" s="96"/>
    </row>
    <row r="29" spans="1:14" ht="20.100000000000001" customHeight="1" x14ac:dyDescent="0.5">
      <c r="A29" s="64" t="s">
        <v>27</v>
      </c>
      <c r="B29" s="69"/>
      <c r="C29" s="65"/>
      <c r="D29" s="64"/>
      <c r="E29" s="65"/>
      <c r="F29" s="67"/>
      <c r="G29" s="66"/>
      <c r="H29" s="97">
        <f>SUM(H22:H27)</f>
        <v>2247953</v>
      </c>
      <c r="I29" s="96"/>
      <c r="J29" s="97">
        <f>SUM(J22:J27)</f>
        <v>1886439</v>
      </c>
      <c r="K29" s="96"/>
      <c r="L29" s="97">
        <f>SUM(L22:L27)</f>
        <v>2259018</v>
      </c>
      <c r="M29" s="96"/>
      <c r="N29" s="97">
        <f>SUM(N22:N27)</f>
        <v>1891126</v>
      </c>
    </row>
    <row r="30" spans="1:14" s="60" customFormat="1" ht="9.9499999999999993" customHeight="1" x14ac:dyDescent="0.5">
      <c r="A30" s="63"/>
      <c r="B30" s="63"/>
      <c r="C30" s="63"/>
      <c r="D30" s="63"/>
      <c r="E30" s="63"/>
      <c r="F30" s="58"/>
      <c r="G30" s="58"/>
      <c r="H30" s="96"/>
      <c r="I30" s="96"/>
      <c r="J30" s="96"/>
      <c r="K30" s="96"/>
      <c r="L30" s="96"/>
      <c r="M30" s="96"/>
      <c r="N30" s="96"/>
    </row>
    <row r="31" spans="1:14" ht="20.100000000000001" customHeight="1" thickBot="1" x14ac:dyDescent="0.55000000000000004">
      <c r="A31" s="64" t="s">
        <v>5</v>
      </c>
      <c r="B31" s="69"/>
      <c r="C31" s="65"/>
      <c r="D31" s="64"/>
      <c r="E31" s="65"/>
      <c r="F31" s="67"/>
      <c r="G31" s="66"/>
      <c r="H31" s="98">
        <f>+H29+H19</f>
        <v>3439756</v>
      </c>
      <c r="I31" s="96"/>
      <c r="J31" s="98">
        <f>+J29+J19</f>
        <v>3229210</v>
      </c>
      <c r="K31" s="96"/>
      <c r="L31" s="98">
        <f>+L29+L19</f>
        <v>3438650</v>
      </c>
      <c r="M31" s="96"/>
      <c r="N31" s="98">
        <f>+N29+N19</f>
        <v>3206723</v>
      </c>
    </row>
    <row r="32" spans="1:14" ht="20.100000000000001" customHeight="1" thickTop="1" x14ac:dyDescent="0.5">
      <c r="A32" s="8"/>
      <c r="B32" s="8"/>
      <c r="D32" s="6"/>
      <c r="F32" s="9"/>
      <c r="G32" s="12"/>
      <c r="H32" s="10"/>
      <c r="I32" s="12"/>
      <c r="J32" s="10"/>
      <c r="K32" s="12"/>
      <c r="L32" s="10"/>
      <c r="M32" s="12"/>
      <c r="N32" s="10"/>
    </row>
    <row r="33" spans="1:14" ht="18.95" customHeight="1" x14ac:dyDescent="0.5">
      <c r="A33" s="8"/>
      <c r="B33" s="8"/>
      <c r="D33" s="6"/>
      <c r="F33" s="9"/>
      <c r="G33" s="12"/>
      <c r="H33" s="10"/>
      <c r="I33" s="12"/>
      <c r="J33" s="10"/>
      <c r="K33" s="12"/>
      <c r="L33" s="10"/>
      <c r="M33" s="12"/>
      <c r="N33" s="10"/>
    </row>
    <row r="34" spans="1:14" s="41" customFormat="1" ht="18.95" customHeight="1" x14ac:dyDescent="0.5">
      <c r="A34" s="258" t="s">
        <v>112</v>
      </c>
      <c r="B34" s="258"/>
      <c r="C34" s="258"/>
      <c r="D34" s="258"/>
      <c r="E34" s="258"/>
      <c r="F34" s="258"/>
      <c r="G34" s="258"/>
      <c r="H34" s="258"/>
      <c r="I34" s="258"/>
      <c r="J34" s="258"/>
      <c r="K34" s="258"/>
      <c r="L34" s="258"/>
      <c r="M34" s="258"/>
      <c r="N34" s="258"/>
    </row>
    <row r="35" spans="1:14" s="41" customFormat="1" ht="15.75" customHeight="1" x14ac:dyDescent="0.5">
      <c r="A35" s="99"/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</row>
    <row r="36" spans="1:14" s="5" customFormat="1" ht="24.95" customHeight="1" x14ac:dyDescent="0.5">
      <c r="A36" s="42" t="s">
        <v>117</v>
      </c>
      <c r="B36" s="13"/>
      <c r="D36" s="13"/>
      <c r="F36" s="16"/>
      <c r="G36" s="12"/>
      <c r="H36" s="12"/>
      <c r="I36" s="12"/>
      <c r="J36" s="12"/>
      <c r="K36" s="12"/>
      <c r="L36" s="12"/>
      <c r="M36" s="12"/>
      <c r="N36" s="13"/>
    </row>
    <row r="37" spans="1:14" ht="24" customHeight="1" x14ac:dyDescent="0.5">
      <c r="A37" s="256" t="s">
        <v>85</v>
      </c>
      <c r="B37" s="257"/>
      <c r="C37" s="257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7"/>
    </row>
    <row r="38" spans="1:14" ht="24" customHeight="1" x14ac:dyDescent="0.5">
      <c r="A38" s="251" t="s">
        <v>76</v>
      </c>
      <c r="B38" s="251"/>
      <c r="C38" s="251"/>
      <c r="D38" s="251"/>
      <c r="E38" s="251"/>
      <c r="F38" s="251"/>
      <c r="G38" s="251"/>
      <c r="H38" s="251"/>
      <c r="I38" s="251"/>
      <c r="J38" s="251"/>
      <c r="K38" s="251"/>
      <c r="L38" s="251"/>
      <c r="M38" s="251"/>
      <c r="N38" s="251"/>
    </row>
    <row r="39" spans="1:14" ht="24" customHeight="1" x14ac:dyDescent="0.5">
      <c r="A39" s="251" t="s">
        <v>69</v>
      </c>
      <c r="B39" s="251"/>
      <c r="C39" s="251"/>
      <c r="D39" s="251"/>
      <c r="E39" s="251"/>
      <c r="F39" s="251"/>
      <c r="G39" s="251"/>
      <c r="H39" s="251"/>
      <c r="I39" s="251"/>
      <c r="J39" s="251"/>
      <c r="K39" s="251"/>
      <c r="L39" s="251"/>
      <c r="M39" s="251"/>
      <c r="N39" s="251"/>
    </row>
    <row r="40" spans="1:14" s="5" customFormat="1" ht="24" customHeight="1" x14ac:dyDescent="0.5">
      <c r="A40" s="255" t="s">
        <v>142</v>
      </c>
      <c r="B40" s="255"/>
      <c r="C40" s="255"/>
      <c r="D40" s="255"/>
      <c r="E40" s="255"/>
      <c r="F40" s="255"/>
      <c r="G40" s="255"/>
      <c r="H40" s="255"/>
      <c r="I40" s="255"/>
      <c r="J40" s="255"/>
      <c r="K40" s="255"/>
      <c r="L40" s="255"/>
      <c r="M40" s="255"/>
      <c r="N40" s="255"/>
    </row>
    <row r="41" spans="1:14" s="5" customFormat="1" ht="18" customHeight="1" x14ac:dyDescent="0.5"/>
    <row r="42" spans="1:14" s="60" customFormat="1" ht="21.95" customHeight="1" x14ac:dyDescent="0.5">
      <c r="A42" s="58"/>
      <c r="B42" s="58"/>
      <c r="C42" s="58"/>
      <c r="D42" s="58"/>
      <c r="E42" s="58"/>
      <c r="F42" s="58"/>
      <c r="G42" s="58"/>
      <c r="H42" s="252" t="s">
        <v>99</v>
      </c>
      <c r="I42" s="252"/>
      <c r="J42" s="252"/>
      <c r="K42" s="252"/>
      <c r="L42" s="252"/>
      <c r="M42" s="252"/>
      <c r="N42" s="252"/>
    </row>
    <row r="43" spans="1:14" s="60" customFormat="1" ht="21.95" customHeight="1" x14ac:dyDescent="0.5">
      <c r="A43" s="59"/>
      <c r="B43" s="59"/>
      <c r="D43" s="59"/>
      <c r="F43" s="61"/>
      <c r="G43" s="62"/>
      <c r="H43" s="253" t="s">
        <v>70</v>
      </c>
      <c r="I43" s="253"/>
      <c r="J43" s="253"/>
      <c r="K43" s="63"/>
      <c r="L43" s="253" t="s">
        <v>71</v>
      </c>
      <c r="M43" s="253"/>
      <c r="N43" s="253"/>
    </row>
    <row r="44" spans="1:14" s="65" customFormat="1" ht="21.95" customHeight="1" x14ac:dyDescent="0.5">
      <c r="A44" s="64"/>
      <c r="B44" s="64"/>
      <c r="D44" s="64"/>
      <c r="F44" s="68" t="s">
        <v>0</v>
      </c>
      <c r="G44" s="66"/>
      <c r="H44" s="95" t="s">
        <v>143</v>
      </c>
      <c r="I44" s="67"/>
      <c r="J44" s="95" t="s">
        <v>133</v>
      </c>
      <c r="K44" s="67"/>
      <c r="L44" s="95" t="s">
        <v>143</v>
      </c>
      <c r="M44" s="67"/>
      <c r="N44" s="95" t="s">
        <v>133</v>
      </c>
    </row>
    <row r="45" spans="1:14" s="65" customFormat="1" ht="21.95" customHeight="1" x14ac:dyDescent="0.5">
      <c r="A45" s="64"/>
      <c r="B45" s="64"/>
      <c r="D45" s="64"/>
      <c r="E45" s="76" t="s">
        <v>6</v>
      </c>
      <c r="F45" s="68"/>
      <c r="G45" s="66"/>
      <c r="H45" s="77"/>
      <c r="I45" s="67"/>
      <c r="J45" s="77"/>
      <c r="K45" s="67"/>
      <c r="L45" s="77"/>
      <c r="M45" s="67"/>
      <c r="N45" s="77"/>
    </row>
    <row r="46" spans="1:14" s="65" customFormat="1" ht="21.95" customHeight="1" x14ac:dyDescent="0.5">
      <c r="A46" s="254" t="s">
        <v>7</v>
      </c>
      <c r="B46" s="254"/>
      <c r="C46" s="254"/>
      <c r="D46" s="254"/>
      <c r="E46" s="254"/>
      <c r="F46" s="64"/>
      <c r="H46" s="64"/>
      <c r="I46" s="64"/>
      <c r="J46" s="193"/>
      <c r="K46" s="64"/>
      <c r="L46" s="64"/>
      <c r="M46" s="64"/>
      <c r="N46" s="218"/>
    </row>
    <row r="47" spans="1:14" s="60" customFormat="1" ht="21.95" customHeight="1" x14ac:dyDescent="0.5">
      <c r="B47" s="64" t="s">
        <v>34</v>
      </c>
      <c r="C47" s="64"/>
      <c r="D47" s="59"/>
      <c r="F47" s="68">
        <v>14</v>
      </c>
      <c r="H47" s="96">
        <v>790000</v>
      </c>
      <c r="I47" s="96"/>
      <c r="J47" s="96">
        <v>655000</v>
      </c>
      <c r="K47" s="96"/>
      <c r="L47" s="96">
        <v>790000</v>
      </c>
      <c r="M47" s="96"/>
      <c r="N47" s="96">
        <v>655000</v>
      </c>
    </row>
    <row r="48" spans="1:14" s="60" customFormat="1" ht="21.95" customHeight="1" x14ac:dyDescent="0.5">
      <c r="B48" s="64" t="s">
        <v>48</v>
      </c>
      <c r="C48" s="64"/>
      <c r="D48" s="59"/>
      <c r="F48" s="68" t="s">
        <v>173</v>
      </c>
      <c r="H48" s="96">
        <v>193547</v>
      </c>
      <c r="I48" s="96"/>
      <c r="J48" s="96">
        <v>269423</v>
      </c>
      <c r="K48" s="96"/>
      <c r="L48" s="96">
        <v>195271</v>
      </c>
      <c r="M48" s="96"/>
      <c r="N48" s="96">
        <v>261869</v>
      </c>
    </row>
    <row r="49" spans="1:14" s="60" customFormat="1" ht="21.95" customHeight="1" x14ac:dyDescent="0.5">
      <c r="B49" s="64" t="s">
        <v>110</v>
      </c>
      <c r="C49" s="64"/>
      <c r="D49" s="59"/>
      <c r="I49" s="96"/>
      <c r="J49" s="96"/>
      <c r="K49" s="96"/>
      <c r="M49" s="96"/>
      <c r="N49" s="96"/>
    </row>
    <row r="50" spans="1:14" s="60" customFormat="1" ht="21.95" customHeight="1" x14ac:dyDescent="0.5">
      <c r="A50" s="64"/>
      <c r="B50" s="64"/>
      <c r="C50" s="64" t="s">
        <v>108</v>
      </c>
      <c r="D50" s="59"/>
      <c r="F50" s="68">
        <v>16</v>
      </c>
      <c r="H50" s="220">
        <v>0</v>
      </c>
      <c r="I50" s="96"/>
      <c r="J50" s="96">
        <v>35892</v>
      </c>
      <c r="K50" s="96"/>
      <c r="L50" s="220">
        <v>0</v>
      </c>
      <c r="M50" s="96"/>
      <c r="N50" s="96">
        <v>35892</v>
      </c>
    </row>
    <row r="51" spans="1:14" s="60" customFormat="1" ht="21.95" customHeight="1" x14ac:dyDescent="0.5">
      <c r="A51" s="219"/>
      <c r="B51" s="219" t="s">
        <v>155</v>
      </c>
      <c r="C51" s="219"/>
      <c r="D51" s="59"/>
      <c r="F51" s="68"/>
      <c r="I51" s="96"/>
      <c r="J51" s="96"/>
      <c r="K51" s="96"/>
      <c r="L51" s="96"/>
      <c r="M51" s="96"/>
      <c r="N51" s="96"/>
    </row>
    <row r="52" spans="1:14" s="60" customFormat="1" ht="21.95" customHeight="1" x14ac:dyDescent="0.5">
      <c r="A52" s="219"/>
      <c r="B52" s="219"/>
      <c r="C52" s="219" t="s">
        <v>156</v>
      </c>
      <c r="D52" s="59"/>
      <c r="F52" s="249" t="s">
        <v>172</v>
      </c>
      <c r="H52" s="96">
        <v>19344</v>
      </c>
      <c r="I52" s="96"/>
      <c r="J52" s="220">
        <v>0</v>
      </c>
      <c r="K52" s="96"/>
      <c r="L52" s="96">
        <v>19344</v>
      </c>
      <c r="M52" s="96"/>
      <c r="N52" s="220">
        <v>0</v>
      </c>
    </row>
    <row r="53" spans="1:14" s="60" customFormat="1" ht="21.95" customHeight="1" x14ac:dyDescent="0.5">
      <c r="B53" s="64" t="s">
        <v>8</v>
      </c>
      <c r="C53" s="64"/>
      <c r="D53" s="59"/>
      <c r="F53" s="78"/>
      <c r="H53" s="97">
        <v>2038</v>
      </c>
      <c r="I53" s="96"/>
      <c r="J53" s="97">
        <v>5867</v>
      </c>
      <c r="K53" s="96"/>
      <c r="L53" s="97">
        <v>1821</v>
      </c>
      <c r="M53" s="96"/>
      <c r="N53" s="97">
        <v>7030</v>
      </c>
    </row>
    <row r="54" spans="1:14" s="60" customFormat="1" ht="9.9499999999999993" customHeight="1" x14ac:dyDescent="0.5">
      <c r="A54" s="63"/>
      <c r="B54" s="63"/>
      <c r="C54" s="63"/>
      <c r="D54" s="63"/>
      <c r="E54" s="63"/>
      <c r="F54" s="58"/>
      <c r="G54" s="58"/>
      <c r="H54" s="96"/>
      <c r="I54" s="96"/>
      <c r="J54" s="96"/>
      <c r="K54" s="96"/>
      <c r="L54" s="96"/>
      <c r="M54" s="96"/>
      <c r="N54" s="96"/>
    </row>
    <row r="55" spans="1:14" s="65" customFormat="1" ht="21.95" customHeight="1" x14ac:dyDescent="0.5">
      <c r="A55" s="64" t="s">
        <v>28</v>
      </c>
      <c r="B55" s="64"/>
      <c r="D55" s="64"/>
      <c r="F55" s="244"/>
      <c r="H55" s="97">
        <f>SUM(H47:H53)</f>
        <v>1004929</v>
      </c>
      <c r="I55" s="96"/>
      <c r="J55" s="97">
        <f>SUM(J47:J53)</f>
        <v>966182</v>
      </c>
      <c r="K55" s="96"/>
      <c r="L55" s="97">
        <f>SUM(L47:L53)</f>
        <v>1006436</v>
      </c>
      <c r="M55" s="96"/>
      <c r="N55" s="97">
        <f>SUM(N47:N53)</f>
        <v>959791</v>
      </c>
    </row>
    <row r="56" spans="1:14" s="60" customFormat="1" ht="9.9499999999999993" customHeight="1" x14ac:dyDescent="0.5">
      <c r="A56" s="63"/>
      <c r="B56" s="63"/>
      <c r="C56" s="63"/>
      <c r="D56" s="63"/>
      <c r="E56" s="63"/>
      <c r="F56" s="58"/>
      <c r="G56" s="58"/>
      <c r="H56" s="96"/>
      <c r="I56" s="96"/>
      <c r="J56" s="96"/>
      <c r="K56" s="96"/>
      <c r="L56" s="96"/>
      <c r="M56" s="96"/>
      <c r="N56" s="96"/>
    </row>
    <row r="57" spans="1:14" s="65" customFormat="1" ht="21.95" customHeight="1" x14ac:dyDescent="0.5">
      <c r="A57" s="254" t="s">
        <v>9</v>
      </c>
      <c r="B57" s="254"/>
      <c r="C57" s="254"/>
      <c r="D57" s="254"/>
      <c r="E57" s="254"/>
      <c r="F57" s="244"/>
      <c r="H57" s="96"/>
      <c r="I57" s="96"/>
      <c r="J57" s="96"/>
      <c r="K57" s="96"/>
      <c r="L57" s="96"/>
      <c r="M57" s="96"/>
      <c r="N57" s="96"/>
    </row>
    <row r="58" spans="1:14" s="65" customFormat="1" ht="21.95" customHeight="1" x14ac:dyDescent="0.5">
      <c r="B58" s="64" t="s">
        <v>95</v>
      </c>
      <c r="C58" s="64"/>
      <c r="D58" s="64"/>
      <c r="F58" s="67">
        <v>16</v>
      </c>
      <c r="H58" s="96">
        <v>300000</v>
      </c>
      <c r="I58" s="96"/>
      <c r="J58" s="96">
        <v>66400</v>
      </c>
      <c r="K58" s="96"/>
      <c r="L58" s="96">
        <v>300000</v>
      </c>
      <c r="M58" s="96"/>
      <c r="N58" s="96">
        <v>66400</v>
      </c>
    </row>
    <row r="59" spans="1:14" s="65" customFormat="1" ht="21.95" customHeight="1" x14ac:dyDescent="0.5">
      <c r="B59" s="219" t="s">
        <v>157</v>
      </c>
      <c r="C59" s="219"/>
      <c r="D59" s="219"/>
      <c r="F59" s="249" t="s">
        <v>172</v>
      </c>
      <c r="H59" s="96">
        <f>35401-H52</f>
        <v>16057</v>
      </c>
      <c r="I59" s="96"/>
      <c r="J59" s="220">
        <v>0</v>
      </c>
      <c r="K59" s="96"/>
      <c r="L59" s="96">
        <f>35401-L52</f>
        <v>16057</v>
      </c>
      <c r="M59" s="96"/>
      <c r="N59" s="220">
        <v>0</v>
      </c>
    </row>
    <row r="60" spans="1:14" s="65" customFormat="1" ht="21.95" customHeight="1" x14ac:dyDescent="0.5">
      <c r="B60" s="64" t="s">
        <v>96</v>
      </c>
      <c r="C60" s="64"/>
      <c r="D60" s="64"/>
      <c r="F60" s="67">
        <v>17</v>
      </c>
      <c r="H60" s="96">
        <v>188960</v>
      </c>
      <c r="I60" s="96"/>
      <c r="J60" s="96">
        <v>194212</v>
      </c>
      <c r="K60" s="96"/>
      <c r="L60" s="96">
        <v>188960</v>
      </c>
      <c r="M60" s="96"/>
      <c r="N60" s="96">
        <v>194212</v>
      </c>
    </row>
    <row r="61" spans="1:14" s="65" customFormat="1" ht="21.95" customHeight="1" x14ac:dyDescent="0.5">
      <c r="B61" s="64" t="s">
        <v>72</v>
      </c>
      <c r="C61" s="64"/>
      <c r="D61" s="64"/>
      <c r="F61" s="67">
        <v>18</v>
      </c>
      <c r="H61" s="97">
        <v>96059</v>
      </c>
      <c r="I61" s="96"/>
      <c r="J61" s="97">
        <v>129594</v>
      </c>
      <c r="K61" s="96"/>
      <c r="L61" s="97">
        <v>96059</v>
      </c>
      <c r="M61" s="96"/>
      <c r="N61" s="97">
        <v>129594</v>
      </c>
    </row>
    <row r="62" spans="1:14" s="60" customFormat="1" ht="9.9499999999999993" customHeight="1" x14ac:dyDescent="0.5">
      <c r="A62" s="63"/>
      <c r="B62" s="63"/>
      <c r="C62" s="63"/>
      <c r="D62" s="63"/>
      <c r="E62" s="63"/>
      <c r="F62" s="58"/>
      <c r="G62" s="58"/>
      <c r="H62" s="96"/>
      <c r="I62" s="96"/>
      <c r="J62" s="96"/>
      <c r="K62" s="96"/>
      <c r="L62" s="96"/>
      <c r="M62" s="96"/>
      <c r="N62" s="96"/>
    </row>
    <row r="63" spans="1:14" s="65" customFormat="1" ht="21.95" customHeight="1" x14ac:dyDescent="0.5">
      <c r="A63" s="64" t="s">
        <v>29</v>
      </c>
      <c r="B63" s="64"/>
      <c r="D63" s="64"/>
      <c r="F63" s="244"/>
      <c r="H63" s="97">
        <f>SUM(H58:H61)</f>
        <v>601076</v>
      </c>
      <c r="I63" s="96"/>
      <c r="J63" s="97">
        <f>SUM(J58:J61)</f>
        <v>390206</v>
      </c>
      <c r="K63" s="96"/>
      <c r="L63" s="97">
        <f>SUM(L58:L61)</f>
        <v>601076</v>
      </c>
      <c r="M63" s="96"/>
      <c r="N63" s="97">
        <f>SUM(N58:N61)</f>
        <v>390206</v>
      </c>
    </row>
    <row r="64" spans="1:14" s="60" customFormat="1" ht="9.9499999999999993" customHeight="1" x14ac:dyDescent="0.5">
      <c r="A64" s="63"/>
      <c r="B64" s="63"/>
      <c r="C64" s="63"/>
      <c r="D64" s="63"/>
      <c r="E64" s="63"/>
      <c r="F64" s="58"/>
      <c r="G64" s="58"/>
      <c r="H64" s="96"/>
      <c r="I64" s="96"/>
      <c r="J64" s="96"/>
      <c r="K64" s="96"/>
      <c r="L64" s="96"/>
      <c r="M64" s="96"/>
      <c r="N64" s="96"/>
    </row>
    <row r="65" spans="1:14" s="65" customFormat="1" ht="21.95" customHeight="1" x14ac:dyDescent="0.5">
      <c r="A65" s="64" t="s">
        <v>10</v>
      </c>
      <c r="B65" s="64"/>
      <c r="D65" s="64"/>
      <c r="F65" s="244"/>
      <c r="H65" s="97">
        <f>+H55+H63</f>
        <v>1606005</v>
      </c>
      <c r="I65" s="96"/>
      <c r="J65" s="97">
        <f>+J55+J63</f>
        <v>1356388</v>
      </c>
      <c r="K65" s="96"/>
      <c r="L65" s="97">
        <f>+L55+L63</f>
        <v>1607512</v>
      </c>
      <c r="M65" s="96"/>
      <c r="N65" s="97">
        <f>+N55+N63</f>
        <v>1349997</v>
      </c>
    </row>
    <row r="66" spans="1:14" s="65" customFormat="1" ht="20.100000000000001" customHeight="1" x14ac:dyDescent="0.5">
      <c r="A66" s="64"/>
      <c r="B66" s="64"/>
      <c r="D66" s="64"/>
      <c r="F66" s="244"/>
      <c r="H66" s="59"/>
      <c r="I66" s="64"/>
      <c r="J66" s="59"/>
      <c r="K66" s="64"/>
      <c r="L66" s="59"/>
      <c r="M66" s="64"/>
      <c r="N66" s="59"/>
    </row>
    <row r="67" spans="1:14" s="65" customFormat="1" ht="20.100000000000001" customHeight="1" x14ac:dyDescent="0.5">
      <c r="A67" s="64"/>
      <c r="B67" s="64"/>
      <c r="D67" s="64"/>
      <c r="F67" s="64"/>
      <c r="H67" s="64"/>
      <c r="I67" s="64"/>
      <c r="J67" s="64"/>
      <c r="K67" s="64"/>
      <c r="L67" s="64"/>
      <c r="M67" s="64"/>
      <c r="N67" s="64"/>
    </row>
    <row r="68" spans="1:14" s="65" customFormat="1" ht="20.100000000000001" customHeight="1" x14ac:dyDescent="0.5">
      <c r="B68" s="64"/>
      <c r="D68" s="64"/>
      <c r="F68" s="64"/>
      <c r="H68" s="64"/>
      <c r="I68" s="64"/>
      <c r="J68" s="64"/>
      <c r="K68" s="64"/>
      <c r="L68" s="64"/>
      <c r="M68" s="64"/>
      <c r="N68" s="64"/>
    </row>
    <row r="69" spans="1:14" s="65" customFormat="1" ht="20.100000000000001" customHeight="1" x14ac:dyDescent="0.5">
      <c r="B69" s="210"/>
      <c r="D69" s="210"/>
      <c r="F69" s="210"/>
      <c r="H69" s="210"/>
      <c r="I69" s="210"/>
      <c r="J69" s="210"/>
      <c r="K69" s="210"/>
      <c r="L69" s="210"/>
      <c r="M69" s="210"/>
      <c r="N69" s="210"/>
    </row>
    <row r="70" spans="1:14" s="65" customFormat="1" ht="11.25" customHeight="1" x14ac:dyDescent="0.5">
      <c r="D70" s="64"/>
      <c r="H70" s="64"/>
      <c r="I70" s="64"/>
      <c r="J70" s="64"/>
      <c r="K70" s="64"/>
      <c r="L70" s="64"/>
      <c r="M70" s="64"/>
      <c r="N70" s="64"/>
    </row>
    <row r="71" spans="1:14" s="5" customFormat="1" ht="24.95" customHeight="1" x14ac:dyDescent="0.5">
      <c r="A71" s="42" t="s">
        <v>117</v>
      </c>
      <c r="B71" s="13"/>
      <c r="D71" s="13"/>
      <c r="F71" s="16"/>
      <c r="G71" s="12"/>
      <c r="H71" s="12"/>
      <c r="I71" s="12"/>
      <c r="J71" s="12"/>
      <c r="K71" s="12"/>
      <c r="L71" s="12"/>
      <c r="M71" s="12"/>
      <c r="N71" s="13"/>
    </row>
    <row r="72" spans="1:14" ht="24" customHeight="1" x14ac:dyDescent="0.5">
      <c r="A72" s="256" t="s">
        <v>118</v>
      </c>
      <c r="B72" s="257"/>
      <c r="C72" s="257"/>
      <c r="D72" s="257"/>
      <c r="E72" s="257"/>
      <c r="F72" s="257"/>
      <c r="G72" s="257"/>
      <c r="H72" s="257"/>
      <c r="I72" s="257"/>
      <c r="J72" s="257"/>
      <c r="K72" s="257"/>
      <c r="L72" s="257"/>
      <c r="M72" s="257"/>
      <c r="N72" s="257"/>
    </row>
    <row r="73" spans="1:14" ht="24" customHeight="1" x14ac:dyDescent="0.5">
      <c r="A73" s="251" t="s">
        <v>76</v>
      </c>
      <c r="B73" s="251"/>
      <c r="C73" s="251"/>
      <c r="D73" s="251"/>
      <c r="E73" s="251"/>
      <c r="F73" s="251"/>
      <c r="G73" s="251"/>
      <c r="H73" s="251"/>
      <c r="I73" s="251"/>
      <c r="J73" s="251"/>
      <c r="K73" s="251"/>
      <c r="L73" s="251"/>
      <c r="M73" s="251"/>
      <c r="N73" s="251"/>
    </row>
    <row r="74" spans="1:14" ht="24" customHeight="1" x14ac:dyDescent="0.5">
      <c r="A74" s="251" t="s">
        <v>69</v>
      </c>
      <c r="B74" s="251"/>
      <c r="C74" s="251"/>
      <c r="D74" s="251"/>
      <c r="E74" s="251"/>
      <c r="F74" s="251"/>
      <c r="G74" s="251"/>
      <c r="H74" s="251"/>
      <c r="I74" s="251"/>
      <c r="J74" s="251"/>
      <c r="K74" s="251"/>
      <c r="L74" s="251"/>
      <c r="M74" s="251"/>
      <c r="N74" s="251"/>
    </row>
    <row r="75" spans="1:14" s="5" customFormat="1" ht="24" customHeight="1" x14ac:dyDescent="0.5">
      <c r="A75" s="255" t="s">
        <v>142</v>
      </c>
      <c r="B75" s="255"/>
      <c r="C75" s="255"/>
      <c r="D75" s="255"/>
      <c r="E75" s="255"/>
      <c r="F75" s="255"/>
      <c r="G75" s="255"/>
      <c r="H75" s="255"/>
      <c r="I75" s="255"/>
      <c r="J75" s="255"/>
      <c r="K75" s="255"/>
      <c r="L75" s="255"/>
      <c r="M75" s="255"/>
      <c r="N75" s="255"/>
    </row>
    <row r="76" spans="1:14" s="60" customFormat="1" ht="20.100000000000001" customHeight="1" x14ac:dyDescent="0.5"/>
    <row r="77" spans="1:14" s="60" customFormat="1" ht="21" customHeight="1" x14ac:dyDescent="0.5">
      <c r="A77" s="58"/>
      <c r="B77" s="58"/>
      <c r="C77" s="58"/>
      <c r="D77" s="58"/>
      <c r="E77" s="58"/>
      <c r="F77" s="58"/>
      <c r="G77" s="58"/>
      <c r="H77" s="252" t="s">
        <v>99</v>
      </c>
      <c r="I77" s="252"/>
      <c r="J77" s="252"/>
      <c r="K77" s="252"/>
      <c r="L77" s="252"/>
      <c r="M77" s="252"/>
      <c r="N77" s="252"/>
    </row>
    <row r="78" spans="1:14" s="60" customFormat="1" ht="21" customHeight="1" x14ac:dyDescent="0.5">
      <c r="A78" s="59"/>
      <c r="B78" s="59"/>
      <c r="D78" s="59"/>
      <c r="F78" s="61"/>
      <c r="G78" s="62"/>
      <c r="H78" s="253" t="s">
        <v>70</v>
      </c>
      <c r="I78" s="253"/>
      <c r="J78" s="253"/>
      <c r="K78" s="63"/>
      <c r="L78" s="253" t="s">
        <v>71</v>
      </c>
      <c r="M78" s="253"/>
      <c r="N78" s="253"/>
    </row>
    <row r="79" spans="1:14" s="65" customFormat="1" ht="21.95" customHeight="1" x14ac:dyDescent="0.5">
      <c r="A79" s="64"/>
      <c r="B79" s="64"/>
      <c r="D79" s="64"/>
      <c r="F79" s="68" t="s">
        <v>0</v>
      </c>
      <c r="G79" s="66"/>
      <c r="H79" s="95" t="s">
        <v>143</v>
      </c>
      <c r="I79" s="67"/>
      <c r="J79" s="95" t="s">
        <v>133</v>
      </c>
      <c r="K79" s="67"/>
      <c r="L79" s="95" t="s">
        <v>143</v>
      </c>
      <c r="M79" s="67"/>
      <c r="N79" s="95" t="s">
        <v>133</v>
      </c>
    </row>
    <row r="80" spans="1:14" s="65" customFormat="1" ht="21" customHeight="1" x14ac:dyDescent="0.5">
      <c r="C80" s="64"/>
      <c r="E80" s="76" t="s">
        <v>103</v>
      </c>
      <c r="H80" s="64"/>
      <c r="I80" s="64"/>
      <c r="J80" s="218"/>
      <c r="K80" s="64"/>
      <c r="L80" s="64"/>
      <c r="M80" s="64"/>
      <c r="N80" s="64"/>
    </row>
    <row r="81" spans="1:16" s="65" customFormat="1" ht="21" customHeight="1" x14ac:dyDescent="0.5">
      <c r="A81" s="64" t="s">
        <v>11</v>
      </c>
      <c r="B81" s="64"/>
      <c r="D81" s="64"/>
      <c r="F81" s="64"/>
      <c r="H81" s="64"/>
      <c r="I81" s="64"/>
      <c r="J81" s="218"/>
      <c r="K81" s="64"/>
      <c r="L81" s="64"/>
      <c r="M81" s="64"/>
      <c r="N81" s="64"/>
    </row>
    <row r="82" spans="1:16" s="65" customFormat="1" ht="21" customHeight="1" x14ac:dyDescent="0.5">
      <c r="B82" s="64" t="s">
        <v>12</v>
      </c>
      <c r="D82" s="64"/>
      <c r="F82" s="64"/>
      <c r="H82" s="64"/>
      <c r="I82" s="64"/>
      <c r="J82" s="218"/>
      <c r="K82" s="64"/>
      <c r="L82" s="64"/>
      <c r="M82" s="64"/>
      <c r="N82" s="64"/>
    </row>
    <row r="83" spans="1:16" s="65" customFormat="1" ht="21" customHeight="1" x14ac:dyDescent="0.5">
      <c r="C83" s="65" t="s">
        <v>13</v>
      </c>
      <c r="D83" s="64"/>
      <c r="H83" s="64"/>
      <c r="I83" s="64"/>
      <c r="J83" s="218"/>
      <c r="K83" s="64"/>
      <c r="L83" s="64"/>
      <c r="M83" s="64"/>
      <c r="N83" s="64"/>
    </row>
    <row r="84" spans="1:16" s="65" customFormat="1" ht="21" customHeight="1" x14ac:dyDescent="0.5">
      <c r="D84" s="64" t="s">
        <v>60</v>
      </c>
      <c r="H84" s="64"/>
      <c r="I84" s="64"/>
      <c r="J84" s="218"/>
      <c r="K84" s="64"/>
      <c r="L84" s="64"/>
      <c r="M84" s="64"/>
      <c r="N84" s="64"/>
    </row>
    <row r="85" spans="1:16" s="65" customFormat="1" ht="21" customHeight="1" thickBot="1" x14ac:dyDescent="0.55000000000000004">
      <c r="C85" s="64" t="s">
        <v>22</v>
      </c>
      <c r="E85" s="64" t="s">
        <v>61</v>
      </c>
      <c r="H85" s="98">
        <v>500000</v>
      </c>
      <c r="I85" s="96"/>
      <c r="J85" s="98">
        <v>500000</v>
      </c>
      <c r="K85" s="96"/>
      <c r="L85" s="98">
        <v>500000</v>
      </c>
      <c r="M85" s="96"/>
      <c r="N85" s="98">
        <v>500000</v>
      </c>
    </row>
    <row r="86" spans="1:16" s="60" customFormat="1" ht="9.9499999999999993" customHeight="1" thickTop="1" x14ac:dyDescent="0.5">
      <c r="A86" s="63"/>
      <c r="B86" s="63"/>
      <c r="C86" s="63"/>
      <c r="D86" s="63"/>
      <c r="E86" s="63"/>
      <c r="F86" s="58"/>
      <c r="G86" s="58"/>
      <c r="H86" s="96"/>
      <c r="I86" s="96"/>
      <c r="J86" s="96"/>
      <c r="K86" s="96"/>
      <c r="L86" s="96"/>
      <c r="M86" s="96"/>
      <c r="N86" s="96"/>
    </row>
    <row r="87" spans="1:16" s="65" customFormat="1" ht="21" customHeight="1" x14ac:dyDescent="0.5">
      <c r="C87" s="64" t="s">
        <v>14</v>
      </c>
      <c r="H87" s="96"/>
      <c r="I87" s="96"/>
      <c r="J87" s="96"/>
      <c r="K87" s="96"/>
      <c r="L87" s="96"/>
      <c r="M87" s="96"/>
      <c r="N87" s="96"/>
    </row>
    <row r="88" spans="1:16" s="65" customFormat="1" ht="21" customHeight="1" x14ac:dyDescent="0.5">
      <c r="D88" s="64" t="s">
        <v>43</v>
      </c>
      <c r="H88" s="96"/>
      <c r="I88" s="96"/>
      <c r="J88" s="96"/>
      <c r="K88" s="96"/>
      <c r="L88" s="96"/>
      <c r="M88" s="96"/>
      <c r="N88" s="96"/>
    </row>
    <row r="89" spans="1:16" s="65" customFormat="1" ht="21" customHeight="1" x14ac:dyDescent="0.5">
      <c r="E89" s="64" t="s">
        <v>62</v>
      </c>
      <c r="H89" s="96">
        <v>213307</v>
      </c>
      <c r="I89" s="96"/>
      <c r="J89" s="96">
        <v>213307</v>
      </c>
      <c r="K89" s="96"/>
      <c r="L89" s="96">
        <v>213307</v>
      </c>
      <c r="M89" s="96"/>
      <c r="N89" s="96">
        <v>213307</v>
      </c>
    </row>
    <row r="90" spans="1:16" s="65" customFormat="1" ht="21" customHeight="1" x14ac:dyDescent="0.5">
      <c r="B90" s="64" t="s">
        <v>15</v>
      </c>
      <c r="D90" s="64"/>
      <c r="F90" s="64"/>
      <c r="H90" s="96">
        <v>302807</v>
      </c>
      <c r="I90" s="96"/>
      <c r="J90" s="96">
        <v>302807</v>
      </c>
      <c r="K90" s="96"/>
      <c r="L90" s="96">
        <v>302807</v>
      </c>
      <c r="M90" s="96"/>
      <c r="N90" s="96">
        <v>302807</v>
      </c>
    </row>
    <row r="91" spans="1:16" s="65" customFormat="1" ht="21" customHeight="1" x14ac:dyDescent="0.5">
      <c r="B91" s="64" t="s">
        <v>16</v>
      </c>
      <c r="D91" s="64"/>
      <c r="F91" s="64"/>
      <c r="H91" s="96"/>
      <c r="I91" s="96"/>
      <c r="J91" s="96"/>
      <c r="K91" s="96"/>
      <c r="L91" s="96"/>
      <c r="M91" s="96"/>
      <c r="N91" s="96"/>
    </row>
    <row r="92" spans="1:16" s="65" customFormat="1" ht="21" customHeight="1" x14ac:dyDescent="0.5">
      <c r="C92" s="64" t="s">
        <v>17</v>
      </c>
      <c r="H92" s="96"/>
      <c r="I92" s="96"/>
      <c r="J92" s="96"/>
      <c r="K92" s="96"/>
      <c r="L92" s="96"/>
      <c r="M92" s="96"/>
      <c r="N92" s="96"/>
    </row>
    <row r="93" spans="1:16" s="65" customFormat="1" ht="21" customHeight="1" x14ac:dyDescent="0.5">
      <c r="D93" s="64" t="s">
        <v>18</v>
      </c>
      <c r="F93" s="67">
        <v>19</v>
      </c>
      <c r="H93" s="96">
        <v>50000</v>
      </c>
      <c r="I93" s="96"/>
      <c r="J93" s="96">
        <v>50000</v>
      </c>
      <c r="K93" s="96"/>
      <c r="L93" s="96">
        <v>50000</v>
      </c>
      <c r="M93" s="96"/>
      <c r="N93" s="96">
        <v>50000</v>
      </c>
    </row>
    <row r="94" spans="1:16" s="60" customFormat="1" ht="21" customHeight="1" x14ac:dyDescent="0.5">
      <c r="C94" s="59" t="s">
        <v>19</v>
      </c>
      <c r="D94" s="59"/>
      <c r="H94" s="96">
        <v>536870</v>
      </c>
      <c r="I94" s="96"/>
      <c r="J94" s="96">
        <v>783967</v>
      </c>
      <c r="K94" s="96"/>
      <c r="L94" s="96">
        <v>532160</v>
      </c>
      <c r="M94" s="96"/>
      <c r="N94" s="96">
        <v>764604</v>
      </c>
      <c r="P94" s="59"/>
    </row>
    <row r="95" spans="1:16" s="65" customFormat="1" ht="21" customHeight="1" x14ac:dyDescent="0.5">
      <c r="B95" s="65" t="s">
        <v>40</v>
      </c>
      <c r="C95" s="64"/>
      <c r="D95" s="64"/>
      <c r="H95" s="97">
        <v>730767</v>
      </c>
      <c r="I95" s="96"/>
      <c r="J95" s="97">
        <v>522741</v>
      </c>
      <c r="K95" s="96"/>
      <c r="L95" s="97">
        <v>732864</v>
      </c>
      <c r="M95" s="96"/>
      <c r="N95" s="97">
        <v>526008</v>
      </c>
    </row>
    <row r="96" spans="1:16" s="60" customFormat="1" ht="9.9499999999999993" customHeight="1" x14ac:dyDescent="0.5">
      <c r="A96" s="63"/>
      <c r="B96" s="63"/>
      <c r="C96" s="63"/>
      <c r="D96" s="63"/>
      <c r="E96" s="63"/>
      <c r="F96" s="58"/>
      <c r="G96" s="58"/>
      <c r="H96" s="96"/>
      <c r="I96" s="96"/>
      <c r="J96" s="96"/>
      <c r="K96" s="96"/>
      <c r="L96" s="96"/>
      <c r="M96" s="96"/>
      <c r="N96" s="96"/>
    </row>
    <row r="97" spans="1:15" s="65" customFormat="1" ht="21" customHeight="1" x14ac:dyDescent="0.5">
      <c r="A97" s="64" t="s">
        <v>20</v>
      </c>
      <c r="B97" s="64"/>
      <c r="D97" s="64"/>
      <c r="F97" s="64"/>
      <c r="H97" s="97">
        <f>SUM(H89:H95)</f>
        <v>1833751</v>
      </c>
      <c r="I97" s="96"/>
      <c r="J97" s="97">
        <f>SUM(J89:J95)</f>
        <v>1872822</v>
      </c>
      <c r="K97" s="96"/>
      <c r="L97" s="97">
        <f>SUM(L89:L95)</f>
        <v>1831138</v>
      </c>
      <c r="M97" s="96"/>
      <c r="N97" s="97">
        <f>SUM(N89:N95)</f>
        <v>1856726</v>
      </c>
    </row>
    <row r="98" spans="1:15" s="60" customFormat="1" ht="9.9499999999999993" customHeight="1" x14ac:dyDescent="0.5">
      <c r="A98" s="63"/>
      <c r="B98" s="63"/>
      <c r="C98" s="63"/>
      <c r="D98" s="63"/>
      <c r="E98" s="63"/>
      <c r="F98" s="58"/>
      <c r="G98" s="58"/>
      <c r="H98" s="96"/>
      <c r="I98" s="96"/>
      <c r="J98" s="96"/>
      <c r="K98" s="96"/>
      <c r="L98" s="96"/>
      <c r="M98" s="96"/>
      <c r="N98" s="96"/>
    </row>
    <row r="99" spans="1:15" s="65" customFormat="1" ht="21" customHeight="1" thickBot="1" x14ac:dyDescent="0.55000000000000004">
      <c r="A99" s="64" t="s">
        <v>21</v>
      </c>
      <c r="B99" s="64"/>
      <c r="D99" s="64"/>
      <c r="F99" s="64"/>
      <c r="H99" s="98">
        <f>+H97+H65</f>
        <v>3439756</v>
      </c>
      <c r="I99" s="96"/>
      <c r="J99" s="98">
        <f>+J97+J65</f>
        <v>3229210</v>
      </c>
      <c r="K99" s="96"/>
      <c r="L99" s="98">
        <f>+L97+L65</f>
        <v>3438650</v>
      </c>
      <c r="M99" s="96"/>
      <c r="N99" s="98">
        <f>+N97+N65</f>
        <v>3206723</v>
      </c>
    </row>
    <row r="100" spans="1:15" ht="20.100000000000001" customHeight="1" thickTop="1" x14ac:dyDescent="0.5">
      <c r="H100" s="113">
        <v>0</v>
      </c>
      <c r="I100" s="213"/>
      <c r="J100" s="113"/>
      <c r="K100" s="213"/>
      <c r="L100" s="114">
        <v>0</v>
      </c>
      <c r="M100" s="213"/>
      <c r="N100" s="214"/>
      <c r="O100" s="214"/>
    </row>
    <row r="104" spans="1:15" ht="11.25" customHeight="1" x14ac:dyDescent="0.5"/>
    <row r="105" spans="1:15" ht="9.75" customHeight="1" x14ac:dyDescent="0.5"/>
    <row r="106" spans="1:15" ht="4.5" customHeight="1" x14ac:dyDescent="0.5"/>
    <row r="107" spans="1:15" s="5" customFormat="1" ht="24.95" customHeight="1" x14ac:dyDescent="0.5">
      <c r="A107" s="42" t="s">
        <v>117</v>
      </c>
      <c r="B107" s="13"/>
      <c r="D107" s="13"/>
      <c r="F107" s="16"/>
      <c r="G107" s="12"/>
      <c r="H107" s="12"/>
      <c r="I107" s="12"/>
      <c r="J107" s="12"/>
      <c r="K107" s="12"/>
      <c r="L107" s="12"/>
      <c r="M107" s="12"/>
      <c r="N107" s="13"/>
    </row>
    <row r="109" spans="1:15" ht="20.100000000000001" customHeight="1" x14ac:dyDescent="0.5">
      <c r="H109" s="82">
        <f>+H99-H31</f>
        <v>0</v>
      </c>
      <c r="J109" s="82">
        <f>+J99-J31</f>
        <v>0</v>
      </c>
      <c r="L109" s="82">
        <f>+L99-L31</f>
        <v>0</v>
      </c>
      <c r="N109" s="82">
        <f>+N99-N31</f>
        <v>0</v>
      </c>
    </row>
  </sheetData>
  <mergeCells count="26">
    <mergeCell ref="A1:N1"/>
    <mergeCell ref="A37:N37"/>
    <mergeCell ref="A40:N40"/>
    <mergeCell ref="H43:J43"/>
    <mergeCell ref="L43:N43"/>
    <mergeCell ref="H7:J7"/>
    <mergeCell ref="A4:N4"/>
    <mergeCell ref="H6:N6"/>
    <mergeCell ref="A34:N34"/>
    <mergeCell ref="A39:N39"/>
    <mergeCell ref="L7:N7"/>
    <mergeCell ref="H42:N42"/>
    <mergeCell ref="A2:N2"/>
    <mergeCell ref="A3:N3"/>
    <mergeCell ref="A10:E10"/>
    <mergeCell ref="A21:E21"/>
    <mergeCell ref="A38:N38"/>
    <mergeCell ref="H77:N77"/>
    <mergeCell ref="H78:J78"/>
    <mergeCell ref="L78:N78"/>
    <mergeCell ref="A57:E57"/>
    <mergeCell ref="A46:E46"/>
    <mergeCell ref="A74:N74"/>
    <mergeCell ref="A75:N75"/>
    <mergeCell ref="A72:N72"/>
    <mergeCell ref="A73:N73"/>
  </mergeCells>
  <phoneticPr fontId="0" type="noConversion"/>
  <printOptions horizontalCentered="1"/>
  <pageMargins left="1.1023622047244095" right="0.59055118110236227" top="0.82677165354330717" bottom="1.1811023622047245" header="0.51181102362204722" footer="0.51181102362204722"/>
  <pageSetup paperSize="9" firstPageNumber="2" orientation="portrait" useFirstPageNumber="1" r:id="rId1"/>
  <rowBreaks count="2" manualBreakCount="2">
    <brk id="36" max="13" man="1"/>
    <brk id="7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</sheetPr>
  <dimension ref="A1:AA42"/>
  <sheetViews>
    <sheetView tabSelected="1" view="pageBreakPreview" topLeftCell="A28" zoomScale="220" zoomScaleNormal="100" zoomScaleSheetLayoutView="220" workbookViewId="0">
      <selection activeCell="D34" sqref="D34"/>
    </sheetView>
  </sheetViews>
  <sheetFormatPr defaultColWidth="9.140625" defaultRowHeight="20.100000000000001" customHeight="1" x14ac:dyDescent="0.5"/>
  <cols>
    <col min="1" max="1" width="1.7109375" style="118" customWidth="1"/>
    <col min="2" max="2" width="1.140625" style="115" customWidth="1"/>
    <col min="3" max="4" width="1.7109375" style="115" customWidth="1"/>
    <col min="5" max="5" width="32.7109375" style="115" customWidth="1"/>
    <col min="6" max="6" width="7.28515625" style="135" customWidth="1"/>
    <col min="7" max="7" width="0.7109375" style="124" customWidth="1"/>
    <col min="8" max="8" width="12" style="124" customWidth="1"/>
    <col min="9" max="9" width="0.7109375" style="124" customWidth="1"/>
    <col min="10" max="10" width="12" style="124" customWidth="1"/>
    <col min="11" max="11" width="0.7109375" style="124" customWidth="1"/>
    <col min="12" max="12" width="12" style="124" customWidth="1"/>
    <col min="13" max="13" width="0.7109375" style="124" customWidth="1"/>
    <col min="14" max="14" width="13.140625" style="115" customWidth="1"/>
    <col min="15" max="20" width="9.140625" style="115"/>
    <col min="21" max="21" width="11.140625" style="116" bestFit="1" customWidth="1"/>
    <col min="22" max="22" width="9.140625" style="116"/>
    <col min="23" max="23" width="11.140625" style="116" bestFit="1" customWidth="1"/>
    <col min="24" max="24" width="2" style="116" customWidth="1"/>
    <col min="25" max="25" width="11.140625" style="116" bestFit="1" customWidth="1"/>
    <col min="26" max="26" width="9.85546875" style="115" bestFit="1" customWidth="1"/>
    <col min="27" max="27" width="9.85546875" style="116" bestFit="1" customWidth="1"/>
    <col min="28" max="16384" width="9.140625" style="115"/>
  </cols>
  <sheetData>
    <row r="1" spans="1:27" ht="21" customHeight="1" x14ac:dyDescent="0.5">
      <c r="A1" s="262" t="s">
        <v>102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</row>
    <row r="2" spans="1:27" s="117" customFormat="1" ht="21" customHeight="1" x14ac:dyDescent="0.5">
      <c r="A2" s="264" t="s">
        <v>76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P2" s="118"/>
      <c r="Q2" s="118"/>
      <c r="R2" s="118"/>
      <c r="S2" s="118"/>
      <c r="T2" s="118"/>
      <c r="U2" s="119"/>
      <c r="V2" s="119"/>
      <c r="W2" s="119"/>
      <c r="X2" s="120"/>
      <c r="Y2" s="120"/>
      <c r="AA2" s="120"/>
    </row>
    <row r="3" spans="1:27" s="117" customFormat="1" ht="21" customHeight="1" x14ac:dyDescent="0.5">
      <c r="A3" s="264" t="s">
        <v>67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P3" s="118"/>
      <c r="Q3" s="118"/>
      <c r="R3" s="118"/>
      <c r="S3" s="118"/>
      <c r="T3" s="118"/>
      <c r="U3" s="119"/>
      <c r="V3" s="119"/>
      <c r="W3" s="119"/>
      <c r="X3" s="120"/>
      <c r="Y3" s="120"/>
      <c r="AA3" s="120"/>
    </row>
    <row r="4" spans="1:27" s="121" customFormat="1" ht="21" customHeight="1" x14ac:dyDescent="0.5">
      <c r="A4" s="265" t="s">
        <v>144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P4" s="115"/>
      <c r="Q4" s="115"/>
      <c r="R4" s="115"/>
      <c r="S4" s="115"/>
      <c r="T4" s="115"/>
      <c r="U4" s="116"/>
      <c r="V4" s="116"/>
      <c r="W4" s="116"/>
      <c r="X4" s="122"/>
      <c r="Y4" s="122"/>
      <c r="AA4" s="122"/>
    </row>
    <row r="5" spans="1:27" s="118" customFormat="1" ht="18" customHeight="1" x14ac:dyDescent="0.5">
      <c r="A5" s="137"/>
      <c r="B5" s="138"/>
      <c r="C5" s="138"/>
      <c r="D5" s="138"/>
      <c r="E5" s="138"/>
      <c r="F5" s="138"/>
      <c r="G5" s="138"/>
      <c r="H5" s="266" t="s">
        <v>99</v>
      </c>
      <c r="I5" s="266"/>
      <c r="J5" s="266"/>
      <c r="K5" s="266"/>
      <c r="L5" s="266"/>
      <c r="M5" s="266"/>
      <c r="N5" s="266"/>
      <c r="P5" s="117"/>
      <c r="Q5" s="117"/>
      <c r="R5" s="117"/>
      <c r="S5" s="117"/>
      <c r="T5" s="117"/>
      <c r="U5" s="120"/>
      <c r="V5" s="120"/>
      <c r="W5" s="120"/>
      <c r="X5" s="119"/>
      <c r="Y5" s="119"/>
      <c r="AA5" s="119"/>
    </row>
    <row r="6" spans="1:27" s="118" customFormat="1" ht="18" customHeight="1" x14ac:dyDescent="0.5">
      <c r="A6" s="139" t="s">
        <v>22</v>
      </c>
      <c r="B6" s="139"/>
      <c r="C6" s="140"/>
      <c r="D6" s="139"/>
      <c r="E6" s="140"/>
      <c r="F6" s="141"/>
      <c r="G6" s="142"/>
      <c r="H6" s="260" t="s">
        <v>70</v>
      </c>
      <c r="I6" s="260"/>
      <c r="J6" s="260"/>
      <c r="K6" s="137"/>
      <c r="L6" s="261" t="s">
        <v>71</v>
      </c>
      <c r="M6" s="261"/>
      <c r="N6" s="261"/>
      <c r="P6" s="117"/>
      <c r="Q6" s="117"/>
      <c r="R6" s="117"/>
      <c r="S6" s="117"/>
      <c r="T6" s="117"/>
      <c r="U6" s="120"/>
      <c r="V6" s="120"/>
      <c r="W6" s="120"/>
      <c r="X6" s="119"/>
      <c r="Y6" s="119"/>
      <c r="AA6" s="119"/>
    </row>
    <row r="7" spans="1:27" ht="18" customHeight="1" x14ac:dyDescent="0.5">
      <c r="A7" s="139"/>
      <c r="B7" s="143"/>
      <c r="C7" s="144"/>
      <c r="D7" s="143"/>
      <c r="E7" s="144"/>
      <c r="F7" s="141" t="s">
        <v>0</v>
      </c>
      <c r="G7" s="145"/>
      <c r="H7" s="146" t="s">
        <v>143</v>
      </c>
      <c r="I7" s="147"/>
      <c r="J7" s="146" t="s">
        <v>133</v>
      </c>
      <c r="K7" s="147"/>
      <c r="L7" s="146" t="s">
        <v>143</v>
      </c>
      <c r="M7" s="147"/>
      <c r="N7" s="146" t="s">
        <v>133</v>
      </c>
      <c r="P7" s="121"/>
      <c r="Q7" s="121"/>
      <c r="R7" s="121"/>
      <c r="S7" s="121"/>
      <c r="T7" s="121"/>
      <c r="U7" s="122"/>
      <c r="V7" s="122"/>
      <c r="W7" s="122"/>
    </row>
    <row r="8" spans="1:27" ht="18" customHeight="1" x14ac:dyDescent="0.5">
      <c r="A8" s="139" t="s">
        <v>73</v>
      </c>
      <c r="B8" s="148"/>
      <c r="C8" s="148"/>
      <c r="D8" s="148"/>
      <c r="E8" s="148"/>
      <c r="F8" s="149"/>
      <c r="G8" s="149"/>
      <c r="H8" s="149"/>
      <c r="I8" s="149"/>
      <c r="J8" s="149"/>
      <c r="K8" s="150"/>
      <c r="L8" s="150"/>
      <c r="M8" s="151"/>
      <c r="N8" s="150"/>
      <c r="O8" s="128"/>
      <c r="P8" s="118"/>
      <c r="Q8" s="118"/>
      <c r="R8" s="118"/>
      <c r="S8" s="118"/>
      <c r="T8" s="118"/>
      <c r="U8" s="119"/>
      <c r="V8" s="119"/>
      <c r="W8" s="119"/>
    </row>
    <row r="9" spans="1:27" ht="18" customHeight="1" x14ac:dyDescent="0.5">
      <c r="A9" s="141"/>
      <c r="B9" s="143" t="s">
        <v>74</v>
      </c>
      <c r="C9" s="148"/>
      <c r="D9" s="148"/>
      <c r="E9" s="148"/>
      <c r="F9" s="147" t="s">
        <v>174</v>
      </c>
      <c r="G9" s="149"/>
      <c r="H9" s="152">
        <v>1111675</v>
      </c>
      <c r="I9" s="139"/>
      <c r="J9" s="152">
        <v>1867208</v>
      </c>
      <c r="K9" s="150"/>
      <c r="L9" s="152">
        <v>1107597</v>
      </c>
      <c r="M9" s="153"/>
      <c r="N9" s="152">
        <v>1824700</v>
      </c>
      <c r="O9" s="128"/>
      <c r="P9" s="128"/>
      <c r="Q9" s="118"/>
      <c r="R9" s="118"/>
      <c r="S9" s="118"/>
      <c r="T9" s="118"/>
      <c r="U9" s="119"/>
      <c r="V9" s="119"/>
      <c r="W9" s="119"/>
    </row>
    <row r="10" spans="1:27" ht="18" customHeight="1" x14ac:dyDescent="0.5">
      <c r="A10" s="140"/>
      <c r="B10" s="143" t="s">
        <v>105</v>
      </c>
      <c r="C10" s="154"/>
      <c r="D10" s="154"/>
      <c r="E10" s="154"/>
      <c r="F10" s="147"/>
      <c r="G10" s="145"/>
      <c r="H10" s="245">
        <v>0</v>
      </c>
      <c r="I10" s="139"/>
      <c r="J10" s="152">
        <v>21691</v>
      </c>
      <c r="K10" s="151"/>
      <c r="L10" s="246">
        <v>0</v>
      </c>
      <c r="M10" s="155"/>
      <c r="N10" s="155">
        <v>21891</v>
      </c>
      <c r="O10" s="128"/>
      <c r="P10" s="128"/>
    </row>
    <row r="11" spans="1:27" ht="18" customHeight="1" x14ac:dyDescent="0.5">
      <c r="A11" s="140"/>
      <c r="B11" s="143" t="s">
        <v>148</v>
      </c>
      <c r="C11" s="154"/>
      <c r="D11" s="154"/>
      <c r="E11" s="154"/>
      <c r="F11" s="147">
        <v>6</v>
      </c>
      <c r="G11" s="145"/>
      <c r="H11" s="245">
        <v>0</v>
      </c>
      <c r="I11" s="139"/>
      <c r="J11" s="246">
        <v>0</v>
      </c>
      <c r="K11" s="151"/>
      <c r="L11" s="155">
        <v>9655</v>
      </c>
      <c r="M11" s="155"/>
      <c r="N11" s="246">
        <v>0</v>
      </c>
      <c r="O11" s="128"/>
      <c r="P11" s="128"/>
    </row>
    <row r="12" spans="1:27" ht="18" customHeight="1" x14ac:dyDescent="0.5">
      <c r="A12" s="140"/>
      <c r="B12" s="143" t="s">
        <v>75</v>
      </c>
      <c r="C12" s="154"/>
      <c r="D12" s="154"/>
      <c r="E12" s="154"/>
      <c r="F12" s="147">
        <v>6</v>
      </c>
      <c r="G12" s="145"/>
      <c r="H12" s="156">
        <v>4321</v>
      </c>
      <c r="I12" s="139"/>
      <c r="J12" s="156">
        <v>9535</v>
      </c>
      <c r="K12" s="151"/>
      <c r="L12" s="157">
        <f>13914-L11</f>
        <v>4259</v>
      </c>
      <c r="M12" s="155"/>
      <c r="N12" s="157">
        <v>9262</v>
      </c>
      <c r="O12" s="128"/>
      <c r="P12" s="128"/>
    </row>
    <row r="13" spans="1:27" ht="18" customHeight="1" x14ac:dyDescent="0.5">
      <c r="A13" s="140" t="s">
        <v>30</v>
      </c>
      <c r="B13" s="143"/>
      <c r="C13" s="154"/>
      <c r="D13" s="154"/>
      <c r="E13" s="154"/>
      <c r="F13" s="147"/>
      <c r="G13" s="145"/>
      <c r="H13" s="156">
        <f>SUM(H9:H12)</f>
        <v>1115996</v>
      </c>
      <c r="I13" s="158"/>
      <c r="J13" s="156">
        <f>SUM(J9:J12)</f>
        <v>1898434</v>
      </c>
      <c r="K13" s="151"/>
      <c r="L13" s="157">
        <f>SUM(L9:L12)</f>
        <v>1121511</v>
      </c>
      <c r="M13" s="155"/>
      <c r="N13" s="157">
        <f>SUM(N9:N12)</f>
        <v>1855853</v>
      </c>
      <c r="O13" s="128"/>
      <c r="P13" s="128"/>
    </row>
    <row r="14" spans="1:27" ht="18" customHeight="1" x14ac:dyDescent="0.5">
      <c r="A14" s="139" t="s">
        <v>23</v>
      </c>
      <c r="B14" s="144"/>
      <c r="C14" s="154"/>
      <c r="D14" s="154"/>
      <c r="E14" s="154"/>
      <c r="F14" s="147"/>
      <c r="G14" s="145"/>
      <c r="H14" s="159"/>
      <c r="I14" s="158"/>
      <c r="J14" s="159"/>
      <c r="K14" s="151"/>
      <c r="L14" s="155"/>
      <c r="M14" s="155"/>
      <c r="N14" s="155"/>
    </row>
    <row r="15" spans="1:27" ht="18" customHeight="1" x14ac:dyDescent="0.5">
      <c r="A15" s="140"/>
      <c r="B15" s="144" t="s">
        <v>24</v>
      </c>
      <c r="C15" s="154"/>
      <c r="D15" s="154"/>
      <c r="E15" s="154"/>
      <c r="F15" s="147"/>
      <c r="G15" s="145"/>
      <c r="H15" s="152">
        <v>706373</v>
      </c>
      <c r="I15" s="139"/>
      <c r="J15" s="152">
        <v>1242086</v>
      </c>
      <c r="K15" s="151"/>
      <c r="L15" s="155">
        <v>704319</v>
      </c>
      <c r="M15" s="155"/>
      <c r="N15" s="155">
        <v>1227017</v>
      </c>
      <c r="O15" s="128"/>
      <c r="P15" s="128"/>
    </row>
    <row r="16" spans="1:27" ht="18" customHeight="1" x14ac:dyDescent="0.5">
      <c r="A16" s="140"/>
      <c r="B16" s="144" t="s">
        <v>106</v>
      </c>
      <c r="C16" s="154"/>
      <c r="D16" s="154"/>
      <c r="E16" s="154"/>
      <c r="F16" s="147">
        <v>2</v>
      </c>
      <c r="G16" s="145"/>
      <c r="H16" s="152">
        <v>206423</v>
      </c>
      <c r="I16" s="139"/>
      <c r="J16" s="152">
        <v>123345</v>
      </c>
      <c r="K16" s="151"/>
      <c r="L16" s="155">
        <v>206423</v>
      </c>
      <c r="M16" s="155"/>
      <c r="N16" s="155">
        <v>123345</v>
      </c>
      <c r="O16" s="128"/>
      <c r="P16" s="128"/>
    </row>
    <row r="17" spans="1:16" ht="18" customHeight="1" x14ac:dyDescent="0.5">
      <c r="A17" s="140"/>
      <c r="B17" s="144" t="s">
        <v>179</v>
      </c>
      <c r="C17" s="154"/>
      <c r="D17" s="154"/>
      <c r="E17" s="154"/>
      <c r="F17" s="147"/>
      <c r="G17" s="145"/>
      <c r="H17" s="152">
        <v>50794</v>
      </c>
      <c r="I17" s="139"/>
      <c r="J17" s="152">
        <v>9711</v>
      </c>
      <c r="K17" s="151"/>
      <c r="L17" s="155">
        <v>50794</v>
      </c>
      <c r="M17" s="155"/>
      <c r="N17" s="155">
        <v>9711</v>
      </c>
      <c r="O17" s="128"/>
      <c r="P17" s="128"/>
    </row>
    <row r="18" spans="1:16" ht="18" customHeight="1" x14ac:dyDescent="0.5">
      <c r="A18" s="140"/>
      <c r="B18" s="144" t="s">
        <v>36</v>
      </c>
      <c r="C18" s="154"/>
      <c r="D18" s="154"/>
      <c r="E18" s="154"/>
      <c r="F18" s="147">
        <v>6</v>
      </c>
      <c r="G18" s="145"/>
      <c r="H18" s="153">
        <v>227476</v>
      </c>
      <c r="I18" s="139"/>
      <c r="J18" s="153">
        <v>311033</v>
      </c>
      <c r="K18" s="151"/>
      <c r="L18" s="155">
        <v>227872</v>
      </c>
      <c r="M18" s="155"/>
      <c r="N18" s="155">
        <v>304671</v>
      </c>
      <c r="O18" s="128"/>
      <c r="P18" s="128"/>
    </row>
    <row r="19" spans="1:16" ht="18" customHeight="1" x14ac:dyDescent="0.5">
      <c r="A19" s="140"/>
      <c r="B19" s="144" t="s">
        <v>37</v>
      </c>
      <c r="C19" s="154"/>
      <c r="D19" s="154"/>
      <c r="E19" s="154"/>
      <c r="F19" s="147">
        <v>6</v>
      </c>
      <c r="G19" s="145"/>
      <c r="H19" s="153">
        <v>144915</v>
      </c>
      <c r="I19" s="139"/>
      <c r="J19" s="153">
        <v>173162</v>
      </c>
      <c r="K19" s="151"/>
      <c r="L19" s="155">
        <v>139506</v>
      </c>
      <c r="M19" s="155"/>
      <c r="N19" s="155">
        <v>161158</v>
      </c>
      <c r="O19" s="128"/>
      <c r="P19" s="128"/>
    </row>
    <row r="20" spans="1:16" ht="18" customHeight="1" x14ac:dyDescent="0.5">
      <c r="A20" s="140"/>
      <c r="B20" s="144" t="s">
        <v>158</v>
      </c>
      <c r="C20" s="154"/>
      <c r="D20" s="154"/>
      <c r="E20" s="154"/>
      <c r="F20" s="147">
        <v>24</v>
      </c>
      <c r="G20" s="145"/>
      <c r="H20" s="156">
        <v>59285</v>
      </c>
      <c r="I20" s="139"/>
      <c r="J20" s="221">
        <v>0</v>
      </c>
      <c r="K20" s="151"/>
      <c r="L20" s="157">
        <v>58570</v>
      </c>
      <c r="M20" s="155"/>
      <c r="N20" s="221">
        <v>0</v>
      </c>
      <c r="O20" s="128"/>
      <c r="P20" s="128"/>
    </row>
    <row r="21" spans="1:16" ht="18" customHeight="1" x14ac:dyDescent="0.5">
      <c r="A21" s="139" t="s">
        <v>31</v>
      </c>
      <c r="B21" s="144"/>
      <c r="C21" s="154"/>
      <c r="D21" s="154"/>
      <c r="E21" s="154"/>
      <c r="F21" s="147">
        <v>24</v>
      </c>
      <c r="G21" s="145"/>
      <c r="H21" s="156">
        <f>SUM(H15:H20)</f>
        <v>1395266</v>
      </c>
      <c r="I21" s="139"/>
      <c r="J21" s="156">
        <f>SUM(J15:J20)</f>
        <v>1859337</v>
      </c>
      <c r="K21" s="151"/>
      <c r="L21" s="157">
        <f>SUM(L15:L20)</f>
        <v>1387484</v>
      </c>
      <c r="M21" s="155"/>
      <c r="N21" s="157">
        <f>SUM(N15:N20)</f>
        <v>1825902</v>
      </c>
      <c r="O21" s="128"/>
      <c r="P21" s="128"/>
    </row>
    <row r="22" spans="1:16" ht="18" customHeight="1" x14ac:dyDescent="0.5">
      <c r="A22" s="139" t="s">
        <v>149</v>
      </c>
      <c r="B22" s="160"/>
      <c r="C22" s="161"/>
      <c r="D22" s="161"/>
      <c r="E22" s="161"/>
      <c r="F22" s="147"/>
      <c r="G22" s="145"/>
      <c r="H22" s="143">
        <f>+H13-H21</f>
        <v>-279270</v>
      </c>
      <c r="I22" s="139"/>
      <c r="J22" s="152">
        <f>+J13-J21</f>
        <v>39097</v>
      </c>
      <c r="K22" s="151"/>
      <c r="L22" s="151">
        <f>+L13-L21</f>
        <v>-265973</v>
      </c>
      <c r="M22" s="155"/>
      <c r="N22" s="152">
        <f>+N13-N21</f>
        <v>29951</v>
      </c>
      <c r="O22" s="128"/>
      <c r="P22" s="128"/>
    </row>
    <row r="23" spans="1:16" ht="18" customHeight="1" x14ac:dyDescent="0.5">
      <c r="A23" s="144" t="s">
        <v>35</v>
      </c>
      <c r="C23" s="154"/>
      <c r="D23" s="154"/>
      <c r="E23" s="154"/>
      <c r="F23" s="147"/>
      <c r="G23" s="145"/>
      <c r="H23" s="156">
        <v>24783</v>
      </c>
      <c r="I23" s="139"/>
      <c r="J23" s="156">
        <v>17734</v>
      </c>
      <c r="K23" s="151"/>
      <c r="L23" s="157">
        <v>24783</v>
      </c>
      <c r="M23" s="155"/>
      <c r="N23" s="157">
        <v>17734</v>
      </c>
      <c r="O23" s="128"/>
      <c r="P23" s="128"/>
    </row>
    <row r="24" spans="1:16" ht="18" customHeight="1" x14ac:dyDescent="0.5">
      <c r="A24" s="144" t="s">
        <v>150</v>
      </c>
      <c r="C24" s="154"/>
      <c r="D24" s="154"/>
      <c r="E24" s="154"/>
      <c r="F24" s="147"/>
      <c r="G24" s="145"/>
      <c r="H24" s="143">
        <f>+H22-H23</f>
        <v>-304053</v>
      </c>
      <c r="I24" s="139"/>
      <c r="J24" s="152">
        <f>+J22-J23</f>
        <v>21363</v>
      </c>
      <c r="K24" s="151"/>
      <c r="L24" s="151">
        <f>+L22-L23</f>
        <v>-290756</v>
      </c>
      <c r="M24" s="155"/>
      <c r="N24" s="152">
        <f>+N22-N23</f>
        <v>12217</v>
      </c>
      <c r="O24" s="128"/>
      <c r="P24" s="128"/>
    </row>
    <row r="25" spans="1:16" ht="18" customHeight="1" x14ac:dyDescent="0.5">
      <c r="A25" s="144" t="s">
        <v>151</v>
      </c>
      <c r="B25" s="144"/>
      <c r="C25" s="144"/>
      <c r="D25" s="154"/>
      <c r="E25" s="154"/>
      <c r="F25" s="147">
        <v>20</v>
      </c>
      <c r="G25" s="145"/>
      <c r="H25" s="169">
        <v>-58158</v>
      </c>
      <c r="I25" s="139"/>
      <c r="J25" s="156">
        <v>3229</v>
      </c>
      <c r="K25" s="151"/>
      <c r="L25" s="227">
        <v>-59514</v>
      </c>
      <c r="M25" s="155"/>
      <c r="N25" s="156">
        <v>663</v>
      </c>
      <c r="O25" s="128"/>
      <c r="P25" s="128"/>
    </row>
    <row r="26" spans="1:16" ht="18" customHeight="1" x14ac:dyDescent="0.5">
      <c r="A26" s="144" t="s">
        <v>152</v>
      </c>
      <c r="B26" s="143"/>
      <c r="C26" s="154"/>
      <c r="D26" s="154"/>
      <c r="E26" s="154"/>
      <c r="F26" s="147"/>
      <c r="G26" s="145"/>
      <c r="H26" s="169">
        <f>+H24-H25</f>
        <v>-245895</v>
      </c>
      <c r="I26" s="139"/>
      <c r="J26" s="156">
        <f>+J24-J25</f>
        <v>18134</v>
      </c>
      <c r="K26" s="151"/>
      <c r="L26" s="227">
        <f>+L24-L25</f>
        <v>-231242</v>
      </c>
      <c r="M26" s="155"/>
      <c r="N26" s="156">
        <f>+N24-N25</f>
        <v>11554</v>
      </c>
      <c r="O26" s="130"/>
      <c r="P26" s="128"/>
    </row>
    <row r="27" spans="1:16" ht="3.95" customHeight="1" x14ac:dyDescent="0.5">
      <c r="A27" s="140"/>
      <c r="B27" s="143"/>
      <c r="C27" s="154"/>
      <c r="D27" s="154"/>
      <c r="E27" s="154"/>
      <c r="F27" s="147"/>
      <c r="G27" s="145"/>
      <c r="H27" s="149"/>
      <c r="I27" s="158"/>
      <c r="J27" s="149"/>
      <c r="K27" s="158"/>
      <c r="L27" s="149"/>
      <c r="M27" s="158"/>
      <c r="N27" s="149"/>
      <c r="O27" s="128"/>
      <c r="P27" s="128"/>
    </row>
    <row r="28" spans="1:16" ht="18" customHeight="1" x14ac:dyDescent="0.5">
      <c r="A28" s="140" t="s">
        <v>184</v>
      </c>
      <c r="B28" s="143"/>
      <c r="C28" s="154"/>
      <c r="D28" s="154"/>
      <c r="E28" s="154"/>
      <c r="F28" s="147"/>
      <c r="G28" s="145"/>
      <c r="H28" s="164"/>
      <c r="I28" s="165"/>
      <c r="J28" s="164"/>
      <c r="K28" s="165"/>
      <c r="L28" s="164"/>
      <c r="M28" s="165"/>
      <c r="N28" s="164"/>
      <c r="O28" s="128"/>
      <c r="P28" s="128"/>
    </row>
    <row r="29" spans="1:16" ht="18" customHeight="1" x14ac:dyDescent="0.5">
      <c r="A29" s="140" t="s">
        <v>107</v>
      </c>
      <c r="B29" s="143"/>
      <c r="C29" s="154"/>
      <c r="D29" s="154"/>
      <c r="E29" s="154"/>
      <c r="F29" s="147"/>
      <c r="G29" s="145"/>
      <c r="H29" s="164"/>
      <c r="I29" s="165"/>
      <c r="J29" s="164"/>
      <c r="K29" s="165"/>
      <c r="L29" s="164"/>
      <c r="M29" s="165"/>
      <c r="N29" s="164"/>
      <c r="O29" s="128"/>
      <c r="P29" s="128"/>
    </row>
    <row r="30" spans="1:16" ht="18" customHeight="1" x14ac:dyDescent="0.5">
      <c r="A30" s="140"/>
      <c r="B30" s="143" t="s">
        <v>122</v>
      </c>
      <c r="C30" s="154"/>
      <c r="D30" s="154"/>
      <c r="E30" s="154"/>
      <c r="F30" s="147"/>
      <c r="G30" s="145"/>
      <c r="H30" s="164"/>
      <c r="I30" s="165"/>
      <c r="J30" s="164"/>
      <c r="K30" s="165"/>
      <c r="L30" s="164"/>
      <c r="M30" s="165"/>
      <c r="N30" s="164"/>
      <c r="O30" s="128"/>
      <c r="P30" s="128"/>
    </row>
    <row r="31" spans="1:16" ht="18" customHeight="1" x14ac:dyDescent="0.5">
      <c r="A31" s="140"/>
      <c r="B31" s="143"/>
      <c r="C31" s="168" t="s">
        <v>147</v>
      </c>
      <c r="D31" s="154"/>
      <c r="E31" s="154"/>
      <c r="F31" s="147"/>
      <c r="G31" s="145"/>
      <c r="H31" s="211">
        <v>206856</v>
      </c>
      <c r="I31" s="165"/>
      <c r="J31" s="246">
        <v>0</v>
      </c>
      <c r="K31" s="165"/>
      <c r="L31" s="211">
        <v>206856</v>
      </c>
      <c r="M31" s="165"/>
      <c r="N31" s="246">
        <v>0</v>
      </c>
      <c r="O31" s="128"/>
      <c r="P31" s="128"/>
    </row>
    <row r="32" spans="1:16" ht="18" customHeight="1" x14ac:dyDescent="0.5">
      <c r="A32" s="140"/>
      <c r="B32" s="143"/>
      <c r="C32" s="168" t="s">
        <v>185</v>
      </c>
      <c r="D32" s="154"/>
      <c r="E32" s="154"/>
      <c r="F32" s="147"/>
      <c r="G32" s="145"/>
      <c r="H32" s="166"/>
      <c r="I32" s="165"/>
      <c r="J32" s="166"/>
      <c r="K32" s="151"/>
      <c r="L32" s="167"/>
      <c r="M32" s="151"/>
      <c r="N32" s="167"/>
      <c r="O32" s="128"/>
      <c r="P32" s="128"/>
    </row>
    <row r="33" spans="1:16" ht="18" customHeight="1" x14ac:dyDescent="0.5">
      <c r="A33" s="140"/>
      <c r="B33" s="143"/>
      <c r="C33" s="144"/>
      <c r="D33" s="250" t="s">
        <v>186</v>
      </c>
      <c r="E33" s="154"/>
      <c r="F33" s="147"/>
      <c r="G33" s="145"/>
      <c r="H33" s="211">
        <v>10957</v>
      </c>
      <c r="I33" s="165"/>
      <c r="J33" s="211">
        <v>-3364</v>
      </c>
      <c r="K33" s="151"/>
      <c r="L33" s="211">
        <v>10957</v>
      </c>
      <c r="M33" s="151"/>
      <c r="N33" s="211">
        <v>-3364</v>
      </c>
      <c r="O33" s="128"/>
      <c r="P33" s="128"/>
    </row>
    <row r="34" spans="1:16" ht="18" customHeight="1" x14ac:dyDescent="0.5">
      <c r="A34" s="140" t="s">
        <v>111</v>
      </c>
      <c r="B34" s="143"/>
      <c r="C34" s="154"/>
      <c r="D34" s="154"/>
      <c r="E34" s="154"/>
      <c r="F34" s="147"/>
      <c r="G34" s="145"/>
      <c r="H34" s="163"/>
      <c r="I34" s="165"/>
      <c r="J34" s="163"/>
      <c r="K34" s="151"/>
      <c r="L34" s="151"/>
      <c r="M34" s="151"/>
      <c r="N34" s="151"/>
      <c r="O34" s="128"/>
      <c r="P34" s="128"/>
    </row>
    <row r="35" spans="1:16" ht="18" customHeight="1" x14ac:dyDescent="0.5">
      <c r="A35" s="140"/>
      <c r="B35" s="143" t="s">
        <v>122</v>
      </c>
      <c r="C35" s="154"/>
      <c r="D35" s="154"/>
      <c r="E35" s="154"/>
      <c r="F35" s="147"/>
      <c r="G35" s="145"/>
      <c r="H35" s="164"/>
      <c r="I35" s="165"/>
      <c r="J35" s="164"/>
      <c r="K35" s="151"/>
      <c r="L35" s="151"/>
      <c r="M35" s="151"/>
      <c r="N35" s="151"/>
      <c r="O35" s="128"/>
      <c r="P35" s="128"/>
    </row>
    <row r="36" spans="1:16" ht="18" customHeight="1" x14ac:dyDescent="0.5">
      <c r="A36" s="140"/>
      <c r="B36" s="143"/>
      <c r="C36" s="154" t="s">
        <v>109</v>
      </c>
      <c r="D36" s="154"/>
      <c r="E36" s="154"/>
      <c r="F36" s="147"/>
      <c r="G36" s="145"/>
      <c r="H36" s="162">
        <v>1170</v>
      </c>
      <c r="I36" s="139"/>
      <c r="J36" s="169">
        <v>-2901</v>
      </c>
      <c r="K36" s="151"/>
      <c r="L36" s="170">
        <v>0</v>
      </c>
      <c r="M36" s="151"/>
      <c r="N36" s="170">
        <v>0</v>
      </c>
      <c r="O36" s="128"/>
      <c r="P36" s="128"/>
    </row>
    <row r="37" spans="1:16" ht="18" customHeight="1" x14ac:dyDescent="0.5">
      <c r="A37" s="140" t="s">
        <v>132</v>
      </c>
      <c r="B37" s="143"/>
      <c r="C37" s="154"/>
      <c r="D37" s="154"/>
      <c r="E37" s="154"/>
      <c r="F37" s="147"/>
      <c r="G37" s="145"/>
      <c r="H37" s="162">
        <f>SUM(H31:H36)</f>
        <v>218983</v>
      </c>
      <c r="I37" s="158"/>
      <c r="J37" s="162">
        <f>SUM(J31:J36)</f>
        <v>-6265</v>
      </c>
      <c r="K37" s="151"/>
      <c r="L37" s="162">
        <f>SUM(L31:L36)</f>
        <v>217813</v>
      </c>
      <c r="M37" s="155"/>
      <c r="N37" s="162">
        <f>SUM(N31:N36)</f>
        <v>-3364</v>
      </c>
      <c r="O37" s="128"/>
      <c r="P37" s="128"/>
    </row>
    <row r="38" spans="1:16" ht="18" customHeight="1" thickBot="1" x14ac:dyDescent="0.55000000000000004">
      <c r="A38" s="140" t="s">
        <v>137</v>
      </c>
      <c r="B38" s="143"/>
      <c r="C38" s="154"/>
      <c r="D38" s="154"/>
      <c r="E38" s="154"/>
      <c r="F38" s="147"/>
      <c r="G38" s="145"/>
      <c r="H38" s="228">
        <f>+H26+H37</f>
        <v>-26912</v>
      </c>
      <c r="I38" s="139"/>
      <c r="J38" s="229">
        <f>+J26+J37</f>
        <v>11869</v>
      </c>
      <c r="K38" s="151"/>
      <c r="L38" s="230">
        <f>+L26+L37</f>
        <v>-13429</v>
      </c>
      <c r="M38" s="155"/>
      <c r="N38" s="229">
        <f>+N26+N37</f>
        <v>8190</v>
      </c>
      <c r="O38" s="128"/>
      <c r="P38" s="128"/>
    </row>
    <row r="39" spans="1:16" ht="5.25" customHeight="1" thickTop="1" x14ac:dyDescent="0.5">
      <c r="A39" s="140"/>
      <c r="B39" s="143"/>
      <c r="C39" s="154"/>
      <c r="D39" s="154"/>
      <c r="E39" s="154"/>
      <c r="F39" s="147"/>
      <c r="G39" s="145"/>
      <c r="H39" s="171"/>
      <c r="I39" s="158"/>
      <c r="J39" s="171"/>
      <c r="K39" s="151"/>
      <c r="L39" s="172"/>
      <c r="M39" s="172"/>
      <c r="N39" s="172"/>
    </row>
    <row r="40" spans="1:16" ht="19.5" customHeight="1" thickBot="1" x14ac:dyDescent="0.55000000000000004">
      <c r="A40" s="140" t="s">
        <v>175</v>
      </c>
      <c r="B40" s="143"/>
      <c r="C40" s="154"/>
      <c r="D40" s="154"/>
      <c r="E40" s="154"/>
      <c r="F40" s="147">
        <v>23</v>
      </c>
      <c r="G40" s="145"/>
      <c r="H40" s="233">
        <f>+H26/21331</f>
        <v>-11.527588955041958</v>
      </c>
      <c r="I40" s="231"/>
      <c r="J40" s="238">
        <v>0.85</v>
      </c>
      <c r="K40" s="232"/>
      <c r="L40" s="234">
        <f>+L26/21331</f>
        <v>-10.840654446580094</v>
      </c>
      <c r="M40" s="232"/>
      <c r="N40" s="238">
        <v>0.54</v>
      </c>
    </row>
    <row r="41" spans="1:16" ht="6" customHeight="1" thickTop="1" x14ac:dyDescent="0.5">
      <c r="B41" s="123"/>
      <c r="C41" s="129"/>
      <c r="D41" s="129"/>
      <c r="E41" s="129"/>
      <c r="F41" s="125"/>
      <c r="H41" s="132"/>
      <c r="I41" s="126"/>
      <c r="J41" s="133"/>
      <c r="K41" s="127"/>
      <c r="L41" s="132"/>
      <c r="M41" s="132"/>
      <c r="N41" s="133"/>
    </row>
    <row r="42" spans="1:16" ht="21.4" customHeight="1" x14ac:dyDescent="0.5">
      <c r="A42" s="134" t="s">
        <v>117</v>
      </c>
      <c r="B42" s="123"/>
      <c r="C42" s="129"/>
      <c r="D42" s="129"/>
      <c r="E42" s="129"/>
      <c r="F42" s="125"/>
      <c r="H42" s="127"/>
      <c r="I42" s="126"/>
      <c r="J42" s="127"/>
      <c r="K42" s="127"/>
      <c r="L42" s="127"/>
      <c r="M42" s="127"/>
      <c r="N42" s="127"/>
    </row>
  </sheetData>
  <mergeCells count="7">
    <mergeCell ref="H6:J6"/>
    <mergeCell ref="L6:N6"/>
    <mergeCell ref="A1:N1"/>
    <mergeCell ref="A2:N2"/>
    <mergeCell ref="A3:N3"/>
    <mergeCell ref="A4:N4"/>
    <mergeCell ref="H5:N5"/>
  </mergeCells>
  <printOptions horizontalCentered="1"/>
  <pageMargins left="0.78740157480314998" right="0.39370078740157499" top="0.82677165354330695" bottom="0.98425196850393704" header="0.511811023622047" footer="1.1811023622047201"/>
  <pageSetup paperSize="9" firstPageNumber="2" orientation="portrait" useFirstPageNumber="1" r:id="rId1"/>
  <ignoredErrors>
    <ignoredError sqref="H22:N22 H13:N21 H24:N26 H37:N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59999389629810485"/>
  </sheetPr>
  <dimension ref="A1:W45"/>
  <sheetViews>
    <sheetView view="pageBreakPreview" zoomScaleNormal="100" zoomScaleSheetLayoutView="100" workbookViewId="0">
      <selection activeCell="A20" sqref="A20:XFD20"/>
    </sheetView>
  </sheetViews>
  <sheetFormatPr defaultColWidth="9.140625" defaultRowHeight="20.100000000000001" customHeight="1" x14ac:dyDescent="0.5"/>
  <cols>
    <col min="1" max="4" width="1.140625" style="21" customWidth="1"/>
    <col min="5" max="5" width="26.7109375" style="21" customWidth="1"/>
    <col min="6" max="6" width="8.140625" style="27" customWidth="1"/>
    <col min="7" max="7" width="0.28515625" style="22" customWidth="1"/>
    <col min="8" max="8" width="13.140625" style="23" customWidth="1"/>
    <col min="9" max="9" width="0.42578125" style="23" customWidth="1"/>
    <col min="10" max="10" width="12.140625" style="23" customWidth="1"/>
    <col min="11" max="11" width="1" style="18" customWidth="1"/>
    <col min="12" max="12" width="12.85546875" style="23" customWidth="1"/>
    <col min="13" max="13" width="0.85546875" style="23" customWidth="1"/>
    <col min="14" max="14" width="13.140625" style="19" customWidth="1"/>
    <col min="15" max="15" width="0.7109375" style="20" customWidth="1"/>
    <col min="16" max="16" width="13" style="20" customWidth="1"/>
    <col min="17" max="17" width="0.5703125" style="20" customWidth="1"/>
    <col min="18" max="18" width="12.5703125" style="20" customWidth="1"/>
    <col min="19" max="19" width="0.28515625" style="20" customWidth="1"/>
    <col min="20" max="20" width="14.85546875" style="20" customWidth="1"/>
    <col min="21" max="21" width="0.28515625" style="20" customWidth="1"/>
    <col min="22" max="22" width="13.7109375" style="20" customWidth="1"/>
    <col min="23" max="16384" width="9.140625" style="21"/>
  </cols>
  <sheetData>
    <row r="1" spans="1:23" ht="24" customHeight="1" x14ac:dyDescent="0.5">
      <c r="A1" s="267" t="s">
        <v>114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268"/>
      <c r="S1" s="268"/>
      <c r="T1" s="268"/>
      <c r="U1" s="268"/>
      <c r="V1" s="268"/>
    </row>
    <row r="2" spans="1:23" s="17" customFormat="1" ht="24" customHeight="1" x14ac:dyDescent="0.5">
      <c r="A2" s="273" t="s">
        <v>94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</row>
    <row r="3" spans="1:23" s="17" customFormat="1" ht="24" customHeight="1" x14ac:dyDescent="0.5">
      <c r="A3" s="274" t="s">
        <v>66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  <c r="V3" s="274"/>
    </row>
    <row r="4" spans="1:23" s="17" customFormat="1" ht="24" customHeight="1" x14ac:dyDescent="0.5">
      <c r="A4" s="274" t="s">
        <v>144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</row>
    <row r="5" spans="1:23" s="26" customFormat="1" ht="21.95" customHeight="1" x14ac:dyDescent="0.5">
      <c r="A5" s="173"/>
      <c r="B5" s="173"/>
      <c r="C5" s="173"/>
      <c r="D5" s="173"/>
      <c r="E5" s="173"/>
      <c r="F5" s="174"/>
      <c r="G5" s="174"/>
      <c r="H5" s="270" t="s">
        <v>99</v>
      </c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</row>
    <row r="6" spans="1:23" s="26" customFormat="1" ht="21.95" customHeight="1" x14ac:dyDescent="0.5">
      <c r="A6" s="175"/>
      <c r="B6" s="175"/>
      <c r="C6" s="175"/>
      <c r="D6" s="175"/>
      <c r="E6" s="175"/>
      <c r="F6" s="176"/>
      <c r="G6" s="176"/>
      <c r="H6" s="271" t="s">
        <v>70</v>
      </c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</row>
    <row r="7" spans="1:23" s="26" customFormat="1" ht="21.95" customHeight="1" x14ac:dyDescent="0.5">
      <c r="A7" s="175"/>
      <c r="B7" s="175"/>
      <c r="C7" s="175"/>
      <c r="D7" s="175"/>
      <c r="E7" s="175"/>
      <c r="F7" s="176"/>
      <c r="G7" s="176"/>
      <c r="H7" s="178"/>
      <c r="I7" s="178"/>
      <c r="J7" s="178"/>
      <c r="K7" s="178"/>
      <c r="L7" s="269" t="s">
        <v>16</v>
      </c>
      <c r="M7" s="269"/>
      <c r="N7" s="269"/>
      <c r="O7" s="178"/>
      <c r="P7" s="269" t="s">
        <v>40</v>
      </c>
      <c r="Q7" s="269"/>
      <c r="R7" s="269"/>
      <c r="S7" s="269"/>
      <c r="T7" s="269"/>
      <c r="U7" s="178"/>
      <c r="V7" s="178"/>
    </row>
    <row r="8" spans="1:23" s="26" customFormat="1" ht="21.95" customHeight="1" x14ac:dyDescent="0.5">
      <c r="A8" s="179"/>
      <c r="B8" s="179"/>
      <c r="C8" s="179"/>
      <c r="D8" s="179"/>
      <c r="E8" s="179"/>
      <c r="F8" s="176"/>
      <c r="G8" s="180"/>
      <c r="H8" s="181"/>
      <c r="I8" s="181"/>
      <c r="J8" s="181"/>
      <c r="K8" s="181"/>
      <c r="L8" s="181" t="s">
        <v>81</v>
      </c>
      <c r="M8" s="181"/>
      <c r="N8" s="181"/>
      <c r="O8" s="181"/>
      <c r="P8" s="181"/>
      <c r="Q8" s="178"/>
      <c r="R8" s="181"/>
      <c r="S8" s="181"/>
      <c r="T8" s="178" t="s">
        <v>49</v>
      </c>
      <c r="U8" s="181"/>
      <c r="V8" s="181"/>
    </row>
    <row r="9" spans="1:23" s="26" customFormat="1" ht="21.95" customHeight="1" x14ac:dyDescent="0.5">
      <c r="A9" s="179"/>
      <c r="B9" s="179"/>
      <c r="C9" s="179"/>
      <c r="D9" s="179"/>
      <c r="E9" s="179"/>
      <c r="F9" s="182"/>
      <c r="G9" s="180"/>
      <c r="H9" s="183" t="s">
        <v>78</v>
      </c>
      <c r="I9" s="178"/>
      <c r="J9" s="183" t="s">
        <v>79</v>
      </c>
      <c r="K9" s="178"/>
      <c r="L9" s="183" t="s">
        <v>80</v>
      </c>
      <c r="M9" s="178"/>
      <c r="N9" s="183"/>
      <c r="O9" s="178"/>
      <c r="P9" s="178" t="s">
        <v>77</v>
      </c>
      <c r="Q9" s="178"/>
      <c r="R9" s="184" t="s">
        <v>82</v>
      </c>
      <c r="S9" s="178"/>
      <c r="T9" s="181" t="s">
        <v>83</v>
      </c>
      <c r="U9" s="178"/>
      <c r="V9" s="185" t="s">
        <v>84</v>
      </c>
    </row>
    <row r="10" spans="1:23" s="26" customFormat="1" ht="21.95" customHeight="1" x14ac:dyDescent="0.5">
      <c r="A10" s="275"/>
      <c r="B10" s="275"/>
      <c r="C10" s="275"/>
      <c r="D10" s="275"/>
      <c r="E10" s="275"/>
      <c r="F10" s="181" t="s">
        <v>0</v>
      </c>
      <c r="G10" s="180"/>
      <c r="H10" s="177" t="s">
        <v>32</v>
      </c>
      <c r="I10" s="178"/>
      <c r="J10" s="177" t="s">
        <v>63</v>
      </c>
      <c r="K10" s="178"/>
      <c r="L10" s="177" t="s">
        <v>64</v>
      </c>
      <c r="M10" s="178"/>
      <c r="N10" s="177" t="s">
        <v>19</v>
      </c>
      <c r="O10" s="178"/>
      <c r="P10" s="177" t="s">
        <v>41</v>
      </c>
      <c r="Q10" s="178"/>
      <c r="R10" s="177" t="s">
        <v>46</v>
      </c>
      <c r="S10" s="178"/>
      <c r="T10" s="177" t="s">
        <v>44</v>
      </c>
      <c r="U10" s="178"/>
      <c r="V10" s="177" t="s">
        <v>45</v>
      </c>
    </row>
    <row r="11" spans="1:23" s="26" customFormat="1" ht="21.95" customHeight="1" x14ac:dyDescent="0.5">
      <c r="A11" s="182"/>
      <c r="B11" s="176" t="s">
        <v>145</v>
      </c>
      <c r="C11" s="176"/>
      <c r="D11" s="176"/>
      <c r="E11" s="176"/>
      <c r="F11" s="176"/>
      <c r="G11" s="180"/>
      <c r="H11" s="186">
        <v>213307</v>
      </c>
      <c r="I11" s="187"/>
      <c r="J11" s="186">
        <v>302807</v>
      </c>
      <c r="K11" s="187"/>
      <c r="L11" s="186">
        <v>50000</v>
      </c>
      <c r="M11" s="186"/>
      <c r="N11" s="186">
        <v>781356</v>
      </c>
      <c r="O11" s="186"/>
      <c r="P11" s="186">
        <v>526008</v>
      </c>
      <c r="Q11" s="186"/>
      <c r="R11" s="186">
        <v>-366</v>
      </c>
      <c r="S11" s="186"/>
      <c r="T11" s="186">
        <v>525642</v>
      </c>
      <c r="U11" s="186"/>
      <c r="V11" s="186">
        <v>1873112</v>
      </c>
      <c r="W11" s="84"/>
    </row>
    <row r="12" spans="1:23" s="26" customFormat="1" ht="21.95" customHeight="1" x14ac:dyDescent="0.5">
      <c r="A12" s="182"/>
      <c r="B12" s="176" t="s">
        <v>113</v>
      </c>
      <c r="C12" s="176"/>
      <c r="D12" s="176"/>
      <c r="E12" s="176"/>
      <c r="F12" s="175">
        <v>22</v>
      </c>
      <c r="G12" s="180"/>
      <c r="H12" s="194">
        <v>0</v>
      </c>
      <c r="I12" s="195"/>
      <c r="J12" s="194">
        <v>0</v>
      </c>
      <c r="K12" s="195"/>
      <c r="L12" s="194">
        <v>0</v>
      </c>
      <c r="M12" s="194"/>
      <c r="N12" s="186">
        <v>-12159</v>
      </c>
      <c r="O12" s="96"/>
      <c r="P12" s="96">
        <v>0</v>
      </c>
      <c r="Q12" s="96"/>
      <c r="R12" s="96">
        <v>0</v>
      </c>
      <c r="S12" s="96"/>
      <c r="T12" s="96">
        <v>0</v>
      </c>
      <c r="U12" s="96"/>
      <c r="V12" s="186">
        <v>-12159</v>
      </c>
      <c r="W12" s="84"/>
    </row>
    <row r="13" spans="1:23" s="26" customFormat="1" ht="21.95" customHeight="1" x14ac:dyDescent="0.5">
      <c r="A13" s="182"/>
      <c r="B13" s="176" t="s">
        <v>137</v>
      </c>
      <c r="C13" s="176"/>
      <c r="D13" s="176"/>
      <c r="E13" s="176"/>
      <c r="F13" s="176"/>
      <c r="G13" s="180"/>
      <c r="H13" s="196">
        <v>0</v>
      </c>
      <c r="I13" s="195"/>
      <c r="J13" s="196">
        <v>0</v>
      </c>
      <c r="K13" s="195"/>
      <c r="L13" s="196">
        <v>0</v>
      </c>
      <c r="M13" s="194"/>
      <c r="N13" s="97">
        <v>14770</v>
      </c>
      <c r="O13" s="96"/>
      <c r="P13" s="97">
        <v>0</v>
      </c>
      <c r="Q13" s="96"/>
      <c r="R13" s="188">
        <v>-2901</v>
      </c>
      <c r="S13" s="96"/>
      <c r="T13" s="97">
        <v>-2901</v>
      </c>
      <c r="U13" s="96"/>
      <c r="V13" s="97">
        <v>11869</v>
      </c>
      <c r="W13" s="84"/>
    </row>
    <row r="14" spans="1:23" s="26" customFormat="1" ht="21.95" customHeight="1" x14ac:dyDescent="0.5">
      <c r="A14" s="182"/>
      <c r="B14" s="176" t="s">
        <v>134</v>
      </c>
      <c r="C14" s="40"/>
      <c r="D14" s="40"/>
      <c r="E14" s="40"/>
      <c r="F14" s="182"/>
      <c r="G14" s="40"/>
      <c r="H14" s="186">
        <v>213307</v>
      </c>
      <c r="I14" s="187"/>
      <c r="J14" s="186">
        <v>302807</v>
      </c>
      <c r="K14" s="187"/>
      <c r="L14" s="186">
        <v>50000</v>
      </c>
      <c r="M14" s="187"/>
      <c r="N14" s="186">
        <v>783967</v>
      </c>
      <c r="O14" s="187"/>
      <c r="P14" s="186">
        <v>526008</v>
      </c>
      <c r="Q14" s="187"/>
      <c r="R14" s="186">
        <v>-3267</v>
      </c>
      <c r="S14" s="187"/>
      <c r="T14" s="186">
        <f>SUM(P14:R14)</f>
        <v>522741</v>
      </c>
      <c r="U14" s="187"/>
      <c r="V14" s="186">
        <f>SUM(H14:R14)</f>
        <v>1872822</v>
      </c>
      <c r="W14" s="84"/>
    </row>
    <row r="15" spans="1:23" s="26" customFormat="1" ht="21.95" customHeight="1" x14ac:dyDescent="0.5">
      <c r="A15" s="182"/>
      <c r="B15" s="176" t="s">
        <v>113</v>
      </c>
      <c r="C15" s="40"/>
      <c r="D15" s="40"/>
      <c r="E15" s="40"/>
      <c r="F15" s="181">
        <v>22</v>
      </c>
      <c r="G15" s="40"/>
      <c r="H15" s="186">
        <v>0</v>
      </c>
      <c r="I15" s="187"/>
      <c r="J15" s="186">
        <v>0</v>
      </c>
      <c r="K15" s="187"/>
      <c r="L15" s="186">
        <v>0</v>
      </c>
      <c r="M15" s="187"/>
      <c r="N15" s="186">
        <v>-12159</v>
      </c>
      <c r="O15" s="187"/>
      <c r="P15" s="96">
        <v>0</v>
      </c>
      <c r="Q15" s="187"/>
      <c r="R15" s="96">
        <v>0</v>
      </c>
      <c r="S15" s="96"/>
      <c r="T15" s="96">
        <f t="shared" ref="T15:T16" si="0">SUM(P15:R15)</f>
        <v>0</v>
      </c>
      <c r="U15" s="187"/>
      <c r="V15" s="186">
        <f t="shared" ref="V15:V16" si="1">SUM(H15:R15)</f>
        <v>-12159</v>
      </c>
      <c r="W15" s="84"/>
    </row>
    <row r="16" spans="1:23" s="26" customFormat="1" ht="21.95" customHeight="1" x14ac:dyDescent="0.5">
      <c r="A16" s="182"/>
      <c r="B16" s="176" t="s">
        <v>137</v>
      </c>
      <c r="C16" s="40"/>
      <c r="D16" s="40"/>
      <c r="E16" s="40"/>
      <c r="F16" s="182"/>
      <c r="G16" s="40"/>
      <c r="H16" s="188">
        <v>0</v>
      </c>
      <c r="I16" s="186"/>
      <c r="J16" s="188">
        <v>0</v>
      </c>
      <c r="K16" s="186"/>
      <c r="L16" s="188">
        <v>0</v>
      </c>
      <c r="M16" s="186"/>
      <c r="N16" s="188">
        <f>+งบกำไรขาดทุนเบ็ดเสร็จ!H26+งบกำไรขาดทุนเบ็ดเสร็จ!H33</f>
        <v>-234938</v>
      </c>
      <c r="O16" s="186"/>
      <c r="P16" s="97">
        <f>+งบกำไรขาดทุนเบ็ดเสร็จ!H31</f>
        <v>206856</v>
      </c>
      <c r="Q16" s="186"/>
      <c r="R16" s="188">
        <f>+งบกำไรขาดทุนเบ็ดเสร็จ!H36</f>
        <v>1170</v>
      </c>
      <c r="S16" s="186"/>
      <c r="T16" s="188">
        <f t="shared" si="0"/>
        <v>208026</v>
      </c>
      <c r="U16" s="186"/>
      <c r="V16" s="186">
        <f t="shared" si="1"/>
        <v>-26912</v>
      </c>
      <c r="W16" s="84"/>
    </row>
    <row r="17" spans="1:23" s="26" customFormat="1" ht="21.95" customHeight="1" thickBot="1" x14ac:dyDescent="0.55000000000000004">
      <c r="A17" s="182"/>
      <c r="B17" s="176" t="s">
        <v>146</v>
      </c>
      <c r="C17" s="40"/>
      <c r="D17" s="40"/>
      <c r="E17" s="40"/>
      <c r="F17" s="182"/>
      <c r="G17" s="40"/>
      <c r="H17" s="189">
        <v>213307</v>
      </c>
      <c r="I17" s="187"/>
      <c r="J17" s="189">
        <v>302807</v>
      </c>
      <c r="K17" s="187"/>
      <c r="L17" s="189">
        <v>50000</v>
      </c>
      <c r="M17" s="187"/>
      <c r="N17" s="189">
        <f>SUM(N14:N16)</f>
        <v>536870</v>
      </c>
      <c r="O17" s="187"/>
      <c r="P17" s="189">
        <f>SUM(P14:P16)</f>
        <v>732864</v>
      </c>
      <c r="Q17" s="187"/>
      <c r="R17" s="189">
        <f>SUM(R14:R16)</f>
        <v>-2097</v>
      </c>
      <c r="S17" s="187"/>
      <c r="T17" s="189">
        <f>SUM(T14:T16)</f>
        <v>730767</v>
      </c>
      <c r="U17" s="187"/>
      <c r="V17" s="189">
        <f>SUM(V14:V16)</f>
        <v>1833751</v>
      </c>
      <c r="W17" s="84"/>
    </row>
    <row r="18" spans="1:23" s="26" customFormat="1" ht="21.95" customHeight="1" thickTop="1" x14ac:dyDescent="0.5">
      <c r="B18" s="29"/>
      <c r="C18" s="36"/>
      <c r="D18" s="36"/>
      <c r="E18" s="36"/>
      <c r="G18" s="36"/>
      <c r="H18" s="55"/>
      <c r="I18" s="44"/>
      <c r="J18" s="55"/>
      <c r="K18" s="44"/>
      <c r="L18" s="55"/>
      <c r="M18" s="44"/>
      <c r="N18" s="55"/>
      <c r="O18" s="44"/>
      <c r="P18" s="55"/>
      <c r="Q18" s="44"/>
      <c r="R18" s="55"/>
      <c r="S18" s="44"/>
      <c r="T18" s="55"/>
      <c r="U18" s="44"/>
      <c r="V18" s="55"/>
      <c r="W18" s="84"/>
    </row>
    <row r="19" spans="1:23" s="26" customFormat="1" ht="21.95" customHeight="1" x14ac:dyDescent="0.5">
      <c r="B19" s="29"/>
      <c r="C19" s="36"/>
      <c r="D19" s="36"/>
      <c r="E19" s="36"/>
      <c r="G19" s="36"/>
      <c r="H19" s="55"/>
      <c r="I19" s="44"/>
      <c r="J19" s="55"/>
      <c r="K19" s="44"/>
      <c r="L19" s="55"/>
      <c r="M19" s="44"/>
      <c r="N19" s="55"/>
      <c r="O19" s="44"/>
      <c r="P19" s="55"/>
      <c r="Q19" s="44"/>
      <c r="R19" s="55"/>
      <c r="S19" s="44"/>
      <c r="T19" s="55"/>
      <c r="U19" s="44"/>
      <c r="V19" s="55"/>
      <c r="W19" s="84"/>
    </row>
    <row r="20" spans="1:23" s="26" customFormat="1" ht="6" customHeight="1" x14ac:dyDescent="0.5">
      <c r="B20" s="29"/>
      <c r="C20" s="36"/>
      <c r="D20" s="36"/>
      <c r="E20" s="36"/>
      <c r="G20" s="36"/>
      <c r="H20" s="55"/>
      <c r="I20" s="44"/>
      <c r="J20" s="55"/>
      <c r="K20" s="44"/>
      <c r="L20" s="55"/>
      <c r="M20" s="44"/>
      <c r="N20" s="55"/>
      <c r="O20" s="44"/>
      <c r="P20" s="55"/>
      <c r="Q20" s="44"/>
      <c r="R20" s="55"/>
      <c r="S20" s="44"/>
      <c r="T20" s="55"/>
      <c r="U20" s="44"/>
      <c r="V20" s="55"/>
      <c r="W20" s="84"/>
    </row>
    <row r="21" spans="1:23" s="26" customFormat="1" ht="13.5" customHeight="1" x14ac:dyDescent="0.5">
      <c r="B21" s="29"/>
      <c r="C21" s="36"/>
      <c r="D21" s="36"/>
      <c r="E21" s="36"/>
      <c r="G21" s="36"/>
      <c r="H21" s="55"/>
      <c r="I21" s="44"/>
      <c r="J21" s="55"/>
      <c r="K21" s="44"/>
      <c r="L21" s="55"/>
      <c r="M21" s="44"/>
      <c r="N21" s="55"/>
      <c r="O21" s="44"/>
      <c r="P21" s="55"/>
      <c r="Q21" s="44"/>
      <c r="R21" s="55"/>
      <c r="S21" s="44"/>
      <c r="T21" s="55"/>
      <c r="U21" s="44"/>
      <c r="V21" s="55"/>
      <c r="W21" s="84"/>
    </row>
    <row r="22" spans="1:23" s="26" customFormat="1" ht="24.95" customHeight="1" x14ac:dyDescent="0.5">
      <c r="A22" s="54" t="s">
        <v>117</v>
      </c>
      <c r="B22" s="29"/>
      <c r="C22" s="36"/>
      <c r="D22" s="36"/>
      <c r="E22" s="36"/>
      <c r="G22" s="36"/>
      <c r="H22" s="55"/>
      <c r="I22" s="44"/>
      <c r="J22" s="55"/>
      <c r="K22" s="44"/>
      <c r="L22" s="55"/>
      <c r="M22" s="44"/>
      <c r="N22" s="55"/>
      <c r="O22" s="44"/>
      <c r="P22" s="55"/>
      <c r="Q22" s="44"/>
      <c r="R22" s="55"/>
      <c r="S22" s="44"/>
      <c r="T22" s="55"/>
      <c r="U22" s="44"/>
      <c r="V22" s="55"/>
      <c r="W22" s="84"/>
    </row>
    <row r="23" spans="1:23" ht="20.100000000000001" customHeight="1" x14ac:dyDescent="0.5">
      <c r="K23" s="23"/>
      <c r="N23" s="23"/>
      <c r="O23" s="23"/>
      <c r="P23" s="23"/>
      <c r="Q23" s="23"/>
      <c r="R23" s="23"/>
      <c r="S23" s="23"/>
      <c r="T23" s="23"/>
      <c r="U23" s="23"/>
      <c r="V23" s="23"/>
    </row>
    <row r="24" spans="1:23" ht="20.100000000000001" customHeight="1" x14ac:dyDescent="0.5">
      <c r="H24" s="23">
        <v>0</v>
      </c>
      <c r="J24" s="23">
        <v>0</v>
      </c>
      <c r="K24" s="23"/>
      <c r="L24" s="23">
        <v>0</v>
      </c>
      <c r="N24" s="23">
        <f>+N17-งบแสดงฐานะการเงิน!H94</f>
        <v>0</v>
      </c>
      <c r="O24" s="23"/>
      <c r="P24" s="23"/>
      <c r="Q24" s="23"/>
      <c r="R24" s="21"/>
      <c r="S24" s="23"/>
      <c r="T24" s="23">
        <f>+T17-งบแสดงฐานะการเงิน!H95</f>
        <v>0</v>
      </c>
      <c r="U24" s="23"/>
      <c r="V24" s="23">
        <f>+V17-งบแสดงฐานะการเงิน!H97</f>
        <v>0</v>
      </c>
    </row>
    <row r="25" spans="1:23" ht="20.100000000000001" customHeight="1" x14ac:dyDescent="0.5">
      <c r="K25" s="23"/>
      <c r="N25" s="23"/>
      <c r="O25" s="23"/>
      <c r="P25" s="23"/>
      <c r="Q25" s="23"/>
      <c r="R25" s="23"/>
      <c r="S25" s="23"/>
      <c r="T25" s="23"/>
      <c r="U25" s="23"/>
      <c r="V25" s="23"/>
    </row>
    <row r="35" spans="1:22" ht="6" customHeight="1" x14ac:dyDescent="0.5"/>
    <row r="36" spans="1:22" ht="20.100000000000001" customHeight="1" x14ac:dyDescent="0.5">
      <c r="A36" s="40"/>
    </row>
    <row r="37" spans="1:22" s="17" customFormat="1" ht="20.100000000000001" customHeight="1" x14ac:dyDescent="0.5">
      <c r="A37" s="276"/>
      <c r="B37" s="276"/>
      <c r="C37" s="276"/>
      <c r="D37" s="276"/>
      <c r="E37" s="276"/>
      <c r="F37" s="276"/>
      <c r="G37" s="276"/>
      <c r="H37" s="276"/>
      <c r="I37" s="276"/>
      <c r="J37" s="276"/>
      <c r="K37" s="276"/>
      <c r="L37" s="276"/>
      <c r="M37" s="276"/>
      <c r="N37" s="276"/>
      <c r="O37" s="20"/>
      <c r="P37" s="20"/>
      <c r="Q37" s="20"/>
      <c r="R37" s="20"/>
      <c r="S37" s="20"/>
      <c r="T37" s="20"/>
      <c r="U37" s="20"/>
      <c r="V37" s="20"/>
    </row>
    <row r="38" spans="1:22" s="17" customFormat="1" ht="20.100000000000001" customHeight="1" x14ac:dyDescent="0.5">
      <c r="A38" s="274"/>
      <c r="B38" s="274"/>
      <c r="C38" s="274"/>
      <c r="D38" s="274"/>
      <c r="E38" s="274"/>
      <c r="F38" s="274"/>
      <c r="G38" s="274"/>
      <c r="H38" s="274"/>
      <c r="I38" s="274"/>
      <c r="J38" s="274"/>
      <c r="K38" s="274"/>
      <c r="L38" s="274"/>
      <c r="M38" s="274"/>
      <c r="N38" s="274"/>
      <c r="O38" s="20"/>
      <c r="P38" s="20"/>
      <c r="Q38" s="20"/>
      <c r="R38" s="20"/>
      <c r="S38" s="20"/>
      <c r="T38" s="20"/>
      <c r="U38" s="20"/>
      <c r="V38" s="20"/>
    </row>
    <row r="39" spans="1:22" s="17" customFormat="1" ht="20.100000000000001" customHeight="1" x14ac:dyDescent="0.5">
      <c r="A39" s="274"/>
      <c r="B39" s="274"/>
      <c r="C39" s="274"/>
      <c r="D39" s="274"/>
      <c r="E39" s="274"/>
      <c r="F39" s="274"/>
      <c r="G39" s="274"/>
      <c r="H39" s="274"/>
      <c r="I39" s="274"/>
      <c r="J39" s="274"/>
      <c r="K39" s="274"/>
      <c r="L39" s="274"/>
      <c r="M39" s="274"/>
      <c r="N39" s="274"/>
      <c r="O39" s="20"/>
      <c r="P39" s="20"/>
      <c r="Q39" s="20"/>
      <c r="R39" s="20"/>
      <c r="S39" s="20"/>
      <c r="T39" s="20"/>
      <c r="U39" s="20"/>
      <c r="V39" s="20"/>
    </row>
    <row r="40" spans="1:22" s="17" customFormat="1" ht="20.100000000000001" customHeight="1" x14ac:dyDescent="0.5">
      <c r="A40" s="74"/>
      <c r="B40" s="74"/>
      <c r="C40" s="74"/>
      <c r="D40" s="74"/>
      <c r="E40" s="74"/>
      <c r="F40" s="39"/>
      <c r="G40" s="39"/>
      <c r="H40" s="39"/>
      <c r="I40" s="39"/>
      <c r="J40" s="39"/>
      <c r="K40" s="39"/>
      <c r="L40" s="39"/>
      <c r="M40" s="39"/>
      <c r="N40" s="38"/>
      <c r="O40" s="20"/>
      <c r="P40" s="20"/>
      <c r="Q40" s="20"/>
      <c r="R40" s="20"/>
      <c r="S40" s="20"/>
      <c r="T40" s="20"/>
      <c r="U40" s="20"/>
      <c r="V40" s="20"/>
    </row>
    <row r="41" spans="1:22" s="17" customFormat="1" ht="20.100000000000001" customHeight="1" x14ac:dyDescent="0.5">
      <c r="A41" s="34"/>
      <c r="B41" s="34"/>
      <c r="C41" s="34"/>
      <c r="D41" s="34"/>
      <c r="E41" s="34"/>
      <c r="F41" s="29"/>
      <c r="G41" s="29"/>
      <c r="H41" s="277"/>
      <c r="I41" s="277"/>
      <c r="J41" s="277"/>
      <c r="K41" s="277"/>
      <c r="L41" s="277"/>
      <c r="M41" s="277"/>
      <c r="N41" s="277"/>
      <c r="O41" s="277"/>
      <c r="P41" s="277"/>
      <c r="Q41" s="277"/>
      <c r="R41" s="277"/>
      <c r="S41" s="277"/>
      <c r="T41" s="277"/>
      <c r="U41" s="277"/>
      <c r="V41" s="277"/>
    </row>
    <row r="42" spans="1:22" s="17" customFormat="1" ht="20.100000000000001" customHeight="1" x14ac:dyDescent="0.5">
      <c r="A42" s="35"/>
      <c r="B42" s="35"/>
      <c r="C42" s="35"/>
      <c r="D42" s="35"/>
      <c r="E42" s="35"/>
      <c r="F42" s="29"/>
      <c r="G42" s="30"/>
      <c r="H42" s="37"/>
      <c r="I42" s="37"/>
      <c r="J42" s="37"/>
      <c r="K42" s="37"/>
      <c r="L42" s="37"/>
      <c r="M42" s="37"/>
      <c r="N42" s="37"/>
      <c r="Q42" s="32"/>
    </row>
    <row r="43" spans="1:22" s="17" customFormat="1" ht="20.100000000000001" customHeight="1" x14ac:dyDescent="0.5">
      <c r="A43" s="35"/>
      <c r="B43" s="35"/>
      <c r="C43" s="35"/>
      <c r="D43" s="35"/>
      <c r="E43" s="35"/>
      <c r="F43" s="26"/>
      <c r="G43" s="30"/>
      <c r="H43" s="81"/>
      <c r="I43" s="32"/>
      <c r="J43" s="81"/>
      <c r="K43" s="32"/>
      <c r="L43" s="81"/>
      <c r="M43" s="32"/>
      <c r="N43" s="81"/>
      <c r="O43" s="31"/>
      <c r="P43" s="32"/>
      <c r="Q43" s="33"/>
      <c r="R43" s="25"/>
      <c r="S43" s="32"/>
      <c r="T43" s="33"/>
      <c r="U43" s="32"/>
      <c r="V43" s="31"/>
    </row>
    <row r="44" spans="1:22" ht="20.100000000000001" customHeight="1" x14ac:dyDescent="0.5">
      <c r="A44" s="272"/>
      <c r="B44" s="272"/>
      <c r="C44" s="272"/>
      <c r="D44" s="272"/>
      <c r="E44" s="272"/>
    </row>
    <row r="45" spans="1:22" ht="20.100000000000001" customHeight="1" x14ac:dyDescent="0.5">
      <c r="A45" s="272"/>
      <c r="B45" s="272"/>
      <c r="C45" s="272"/>
      <c r="D45" s="272"/>
      <c r="E45" s="272"/>
    </row>
  </sheetData>
  <mergeCells count="15">
    <mergeCell ref="A44:E44"/>
    <mergeCell ref="A45:E45"/>
    <mergeCell ref="A2:V2"/>
    <mergeCell ref="A3:V3"/>
    <mergeCell ref="A4:V4"/>
    <mergeCell ref="A10:E10"/>
    <mergeCell ref="A37:N37"/>
    <mergeCell ref="A38:N38"/>
    <mergeCell ref="A39:N39"/>
    <mergeCell ref="H41:V41"/>
    <mergeCell ref="A1:V1"/>
    <mergeCell ref="L7:N7"/>
    <mergeCell ref="P7:T7"/>
    <mergeCell ref="H5:V5"/>
    <mergeCell ref="H6:V6"/>
  </mergeCells>
  <printOptions horizontalCentered="1"/>
  <pageMargins left="0.511811023622047" right="0.39370078740157499" top="1.0629921259842501" bottom="0.78740157480314998" header="0.511811023622047" footer="0.39370078740157499"/>
  <pageSetup paperSize="9" firstPageNumber="2" orientation="landscape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59999389629810485"/>
  </sheetPr>
  <dimension ref="A1:S44"/>
  <sheetViews>
    <sheetView view="pageBreakPreview" zoomScaleNormal="100" zoomScaleSheetLayoutView="100" workbookViewId="0">
      <selection activeCell="A21" sqref="A21:XFD21"/>
    </sheetView>
  </sheetViews>
  <sheetFormatPr defaultColWidth="9.140625" defaultRowHeight="20.100000000000001" customHeight="1" x14ac:dyDescent="0.5"/>
  <cols>
    <col min="1" max="4" width="1.140625" style="21" customWidth="1"/>
    <col min="5" max="5" width="32.28515625" style="21" customWidth="1"/>
    <col min="6" max="6" width="10.85546875" style="27" customWidth="1"/>
    <col min="7" max="7" width="0.85546875" style="22" customWidth="1"/>
    <col min="8" max="8" width="15.5703125" style="23" customWidth="1"/>
    <col min="9" max="9" width="0.85546875" style="23" customWidth="1"/>
    <col min="10" max="10" width="17.140625" style="23" customWidth="1"/>
    <col min="11" max="11" width="0.7109375" style="18" customWidth="1"/>
    <col min="12" max="12" width="17.140625" style="23" customWidth="1"/>
    <col min="13" max="13" width="0.85546875" style="23" customWidth="1"/>
    <col min="14" max="14" width="15" style="19" customWidth="1"/>
    <col min="15" max="15" width="0.85546875" style="20" customWidth="1"/>
    <col min="16" max="16" width="15.42578125" style="20" customWidth="1"/>
    <col min="17" max="17" width="0.85546875" style="20" customWidth="1"/>
    <col min="18" max="18" width="17.140625" style="20" customWidth="1"/>
    <col min="19" max="19" width="9.140625" style="21"/>
    <col min="20" max="20" width="13.7109375" style="21" customWidth="1"/>
    <col min="21" max="21" width="9.140625" style="21"/>
    <col min="22" max="22" width="13.7109375" style="21" customWidth="1"/>
    <col min="23" max="16384" width="9.140625" style="21"/>
  </cols>
  <sheetData>
    <row r="1" spans="1:19" ht="24" customHeight="1" x14ac:dyDescent="0.5">
      <c r="A1" s="267" t="s">
        <v>119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268"/>
    </row>
    <row r="2" spans="1:19" s="17" customFormat="1" ht="24" customHeight="1" x14ac:dyDescent="0.5">
      <c r="A2" s="273" t="s">
        <v>94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</row>
    <row r="3" spans="1:19" s="17" customFormat="1" ht="24" customHeight="1" x14ac:dyDescent="0.5">
      <c r="A3" s="274" t="s">
        <v>123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</row>
    <row r="4" spans="1:19" s="17" customFormat="1" ht="24" customHeight="1" x14ac:dyDescent="0.5">
      <c r="A4" s="274" t="s">
        <v>144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</row>
    <row r="5" spans="1:19" s="26" customFormat="1" ht="21.95" customHeight="1" x14ac:dyDescent="0.5">
      <c r="A5" s="173"/>
      <c r="B5" s="173"/>
      <c r="C5" s="173"/>
      <c r="D5" s="173"/>
      <c r="E5" s="173"/>
      <c r="F5" s="174"/>
      <c r="G5" s="174"/>
      <c r="H5" s="270" t="s">
        <v>99</v>
      </c>
      <c r="I5" s="270"/>
      <c r="J5" s="270"/>
      <c r="K5" s="270"/>
      <c r="L5" s="270"/>
      <c r="M5" s="270"/>
      <c r="N5" s="270"/>
      <c r="O5" s="270"/>
      <c r="P5" s="270"/>
      <c r="Q5" s="270"/>
      <c r="R5" s="270"/>
    </row>
    <row r="6" spans="1:19" s="26" customFormat="1" ht="21.95" customHeight="1" x14ac:dyDescent="0.5">
      <c r="A6" s="175"/>
      <c r="B6" s="175"/>
      <c r="C6" s="175"/>
      <c r="D6" s="175"/>
      <c r="E6" s="175"/>
      <c r="F6" s="176"/>
      <c r="G6" s="176"/>
      <c r="H6" s="271" t="s">
        <v>71</v>
      </c>
      <c r="I6" s="271"/>
      <c r="J6" s="271"/>
      <c r="K6" s="271"/>
      <c r="L6" s="271"/>
      <c r="M6" s="271"/>
      <c r="N6" s="271"/>
      <c r="O6" s="271"/>
      <c r="P6" s="271"/>
      <c r="Q6" s="271"/>
      <c r="R6" s="271"/>
    </row>
    <row r="7" spans="1:19" s="26" customFormat="1" ht="21.95" customHeight="1" x14ac:dyDescent="0.45">
      <c r="A7" s="175"/>
      <c r="B7" s="175"/>
      <c r="C7" s="175"/>
      <c r="D7" s="175"/>
      <c r="E7" s="175"/>
      <c r="F7" s="176"/>
      <c r="G7" s="176"/>
      <c r="H7" s="178"/>
      <c r="I7" s="178"/>
      <c r="J7" s="178"/>
      <c r="K7" s="178"/>
      <c r="L7" s="278" t="s">
        <v>16</v>
      </c>
      <c r="M7" s="278"/>
      <c r="N7" s="278"/>
      <c r="O7" s="178"/>
      <c r="P7" s="190" t="s">
        <v>130</v>
      </c>
      <c r="Q7" s="178"/>
      <c r="R7" s="178"/>
    </row>
    <row r="8" spans="1:19" s="26" customFormat="1" ht="21.95" customHeight="1" x14ac:dyDescent="0.45">
      <c r="A8" s="175"/>
      <c r="B8" s="175"/>
      <c r="C8" s="175"/>
      <c r="D8" s="175"/>
      <c r="E8" s="175"/>
      <c r="F8" s="176"/>
      <c r="G8" s="176"/>
      <c r="H8" s="178"/>
      <c r="I8" s="178"/>
      <c r="J8" s="178"/>
      <c r="K8" s="178"/>
      <c r="L8" s="192"/>
      <c r="M8" s="192"/>
      <c r="N8" s="192"/>
      <c r="O8" s="178"/>
      <c r="P8" s="191" t="s">
        <v>11</v>
      </c>
      <c r="Q8" s="178"/>
      <c r="R8" s="178"/>
    </row>
    <row r="9" spans="1:19" s="26" customFormat="1" ht="21.95" customHeight="1" x14ac:dyDescent="0.5">
      <c r="A9" s="179"/>
      <c r="B9" s="179"/>
      <c r="C9" s="179"/>
      <c r="D9" s="179"/>
      <c r="E9" s="179"/>
      <c r="F9" s="176"/>
      <c r="G9" s="180"/>
      <c r="H9" s="181"/>
      <c r="I9" s="181"/>
      <c r="J9" s="181"/>
      <c r="K9" s="181"/>
      <c r="L9" s="181" t="s">
        <v>81</v>
      </c>
      <c r="M9" s="181"/>
      <c r="N9" s="181"/>
      <c r="O9" s="181"/>
      <c r="P9" s="181"/>
      <c r="Q9" s="181"/>
      <c r="R9" s="181"/>
    </row>
    <row r="10" spans="1:19" s="26" customFormat="1" ht="21.95" customHeight="1" x14ac:dyDescent="0.5">
      <c r="A10" s="179"/>
      <c r="B10" s="179"/>
      <c r="C10" s="179"/>
      <c r="D10" s="179"/>
      <c r="E10" s="179"/>
      <c r="F10" s="182"/>
      <c r="G10" s="180"/>
      <c r="H10" s="183" t="s">
        <v>78</v>
      </c>
      <c r="I10" s="178"/>
      <c r="J10" s="183" t="s">
        <v>79</v>
      </c>
      <c r="K10" s="178"/>
      <c r="L10" s="183" t="s">
        <v>80</v>
      </c>
      <c r="M10" s="178"/>
      <c r="N10" s="183"/>
      <c r="O10" s="178"/>
      <c r="P10" s="178" t="s">
        <v>77</v>
      </c>
      <c r="Q10" s="178"/>
      <c r="R10" s="185" t="s">
        <v>84</v>
      </c>
    </row>
    <row r="11" spans="1:19" s="26" customFormat="1" ht="21.95" customHeight="1" x14ac:dyDescent="0.5">
      <c r="A11" s="275"/>
      <c r="B11" s="275"/>
      <c r="C11" s="275"/>
      <c r="D11" s="275"/>
      <c r="E11" s="275"/>
      <c r="F11" s="181" t="s">
        <v>0</v>
      </c>
      <c r="G11" s="180"/>
      <c r="H11" s="177" t="s">
        <v>32</v>
      </c>
      <c r="I11" s="178"/>
      <c r="J11" s="177" t="s">
        <v>63</v>
      </c>
      <c r="K11" s="178"/>
      <c r="L11" s="177" t="s">
        <v>64</v>
      </c>
      <c r="M11" s="178"/>
      <c r="N11" s="177" t="s">
        <v>19</v>
      </c>
      <c r="O11" s="178"/>
      <c r="P11" s="177" t="s">
        <v>41</v>
      </c>
      <c r="Q11" s="178"/>
      <c r="R11" s="177" t="s">
        <v>45</v>
      </c>
    </row>
    <row r="12" spans="1:19" s="26" customFormat="1" ht="21.95" customHeight="1" x14ac:dyDescent="0.5">
      <c r="A12" s="182"/>
      <c r="B12" s="176" t="s">
        <v>145</v>
      </c>
      <c r="C12" s="176"/>
      <c r="D12" s="176"/>
      <c r="E12" s="176"/>
      <c r="F12" s="176"/>
      <c r="G12" s="180"/>
      <c r="H12" s="186">
        <v>213307</v>
      </c>
      <c r="I12" s="187"/>
      <c r="J12" s="186">
        <v>302807</v>
      </c>
      <c r="K12" s="187"/>
      <c r="L12" s="186">
        <v>50000</v>
      </c>
      <c r="M12" s="187"/>
      <c r="N12" s="186">
        <v>768573</v>
      </c>
      <c r="O12" s="187"/>
      <c r="P12" s="186">
        <v>526008</v>
      </c>
      <c r="Q12" s="187"/>
      <c r="R12" s="186">
        <v>1860695</v>
      </c>
      <c r="S12" s="84"/>
    </row>
    <row r="13" spans="1:19" s="26" customFormat="1" ht="21.95" customHeight="1" x14ac:dyDescent="0.5">
      <c r="A13" s="182"/>
      <c r="B13" s="176" t="s">
        <v>113</v>
      </c>
      <c r="C13" s="176"/>
      <c r="D13" s="176"/>
      <c r="E13" s="176"/>
      <c r="F13" s="175">
        <v>22</v>
      </c>
      <c r="G13" s="180"/>
      <c r="H13" s="186">
        <v>0</v>
      </c>
      <c r="I13" s="186"/>
      <c r="J13" s="186">
        <v>0</v>
      </c>
      <c r="K13" s="186"/>
      <c r="L13" s="186">
        <v>0</v>
      </c>
      <c r="M13" s="186"/>
      <c r="N13" s="186">
        <v>-12159</v>
      </c>
      <c r="O13" s="186"/>
      <c r="P13" s="186">
        <v>0</v>
      </c>
      <c r="Q13" s="186"/>
      <c r="R13" s="186">
        <v>-12159</v>
      </c>
      <c r="S13" s="84"/>
    </row>
    <row r="14" spans="1:19" s="26" customFormat="1" ht="21.95" customHeight="1" x14ac:dyDescent="0.5">
      <c r="A14" s="182"/>
      <c r="B14" s="176" t="s">
        <v>137</v>
      </c>
      <c r="C14" s="176"/>
      <c r="D14" s="176"/>
      <c r="E14" s="176"/>
      <c r="F14" s="176"/>
      <c r="G14" s="180"/>
      <c r="H14" s="188">
        <v>0</v>
      </c>
      <c r="I14" s="187"/>
      <c r="J14" s="188">
        <v>0</v>
      </c>
      <c r="K14" s="187"/>
      <c r="L14" s="188">
        <v>0</v>
      </c>
      <c r="M14" s="187"/>
      <c r="N14" s="188">
        <v>8190</v>
      </c>
      <c r="O14" s="187"/>
      <c r="P14" s="188">
        <v>0</v>
      </c>
      <c r="Q14" s="187"/>
      <c r="R14" s="188">
        <v>8190</v>
      </c>
      <c r="S14" s="84"/>
    </row>
    <row r="15" spans="1:19" s="26" customFormat="1" ht="21.95" customHeight="1" x14ac:dyDescent="0.5">
      <c r="A15" s="182"/>
      <c r="B15" s="176" t="s">
        <v>134</v>
      </c>
      <c r="C15" s="40"/>
      <c r="D15" s="40"/>
      <c r="E15" s="40"/>
      <c r="F15" s="182"/>
      <c r="G15" s="40"/>
      <c r="H15" s="186">
        <v>213307</v>
      </c>
      <c r="I15" s="186"/>
      <c r="J15" s="186">
        <v>302807</v>
      </c>
      <c r="K15" s="186"/>
      <c r="L15" s="186">
        <v>50000</v>
      </c>
      <c r="M15" s="186"/>
      <c r="N15" s="186">
        <v>764604</v>
      </c>
      <c r="O15" s="186"/>
      <c r="P15" s="186">
        <v>526008</v>
      </c>
      <c r="Q15" s="186"/>
      <c r="R15" s="186">
        <v>1856726</v>
      </c>
      <c r="S15" s="84"/>
    </row>
    <row r="16" spans="1:19" s="26" customFormat="1" ht="21.95" customHeight="1" x14ac:dyDescent="0.5">
      <c r="A16" s="182"/>
      <c r="B16" s="176" t="s">
        <v>113</v>
      </c>
      <c r="C16" s="40"/>
      <c r="D16" s="40"/>
      <c r="E16" s="40"/>
      <c r="F16" s="175">
        <v>22</v>
      </c>
      <c r="G16" s="40"/>
      <c r="H16" s="186">
        <v>0</v>
      </c>
      <c r="I16" s="186"/>
      <c r="J16" s="186">
        <v>0</v>
      </c>
      <c r="K16" s="186"/>
      <c r="L16" s="186">
        <v>0</v>
      </c>
      <c r="M16" s="186"/>
      <c r="N16" s="186">
        <v>-12159</v>
      </c>
      <c r="O16" s="186"/>
      <c r="P16" s="186">
        <v>0</v>
      </c>
      <c r="Q16" s="186"/>
      <c r="R16" s="186">
        <f>SUM(H16:P16)</f>
        <v>-12159</v>
      </c>
      <c r="S16" s="84"/>
    </row>
    <row r="17" spans="1:19" s="26" customFormat="1" ht="21.95" customHeight="1" x14ac:dyDescent="0.5">
      <c r="A17" s="182"/>
      <c r="B17" s="176" t="s">
        <v>137</v>
      </c>
      <c r="C17" s="40"/>
      <c r="D17" s="40"/>
      <c r="E17" s="40"/>
      <c r="F17" s="182"/>
      <c r="G17" s="40"/>
      <c r="H17" s="188">
        <v>0</v>
      </c>
      <c r="I17" s="187"/>
      <c r="J17" s="188">
        <v>0</v>
      </c>
      <c r="K17" s="187"/>
      <c r="L17" s="188">
        <v>0</v>
      </c>
      <c r="M17" s="187"/>
      <c r="N17" s="188">
        <f>+งบกำไรขาดทุนเบ็ดเสร็จ!L26+งบกำไรขาดทุนเบ็ดเสร็จ!L33</f>
        <v>-220285</v>
      </c>
      <c r="O17" s="187"/>
      <c r="P17" s="188">
        <f>+งบกำไรขาดทุนเบ็ดเสร็จ!L31</f>
        <v>206856</v>
      </c>
      <c r="Q17" s="187"/>
      <c r="R17" s="186">
        <f>SUM(H17:P17)</f>
        <v>-13429</v>
      </c>
      <c r="S17" s="84"/>
    </row>
    <row r="18" spans="1:19" s="26" customFormat="1" ht="21.95" customHeight="1" thickBot="1" x14ac:dyDescent="0.55000000000000004">
      <c r="A18" s="182"/>
      <c r="B18" s="176" t="s">
        <v>146</v>
      </c>
      <c r="C18" s="40"/>
      <c r="D18" s="40"/>
      <c r="E18" s="40"/>
      <c r="F18" s="182"/>
      <c r="G18" s="40"/>
      <c r="H18" s="189">
        <v>213307</v>
      </c>
      <c r="I18" s="186"/>
      <c r="J18" s="189">
        <v>302807</v>
      </c>
      <c r="K18" s="186"/>
      <c r="L18" s="189">
        <v>50000</v>
      </c>
      <c r="M18" s="187"/>
      <c r="N18" s="189">
        <f>SUM(N15:N17)</f>
        <v>532160</v>
      </c>
      <c r="O18" s="187"/>
      <c r="P18" s="189">
        <f>SUM(P15:P17)</f>
        <v>732864</v>
      </c>
      <c r="Q18" s="187"/>
      <c r="R18" s="189">
        <f>SUM(R15:R17)</f>
        <v>1831138</v>
      </c>
      <c r="S18" s="84"/>
    </row>
    <row r="19" spans="1:19" s="26" customFormat="1" ht="21.95" customHeight="1" thickTop="1" x14ac:dyDescent="0.5">
      <c r="B19" s="29"/>
      <c r="C19" s="36"/>
      <c r="D19" s="36"/>
      <c r="E19" s="36"/>
      <c r="G19" s="36"/>
      <c r="H19" s="55"/>
      <c r="I19" s="44"/>
      <c r="J19" s="55"/>
      <c r="K19" s="44"/>
      <c r="L19" s="55"/>
      <c r="M19" s="44"/>
      <c r="N19" s="55"/>
      <c r="O19" s="44"/>
      <c r="P19" s="55"/>
      <c r="Q19" s="44"/>
      <c r="R19" s="55"/>
      <c r="S19" s="84"/>
    </row>
    <row r="20" spans="1:19" s="26" customFormat="1" ht="17.25" customHeight="1" x14ac:dyDescent="0.5">
      <c r="B20" s="29"/>
      <c r="C20" s="36"/>
      <c r="D20" s="36"/>
      <c r="E20" s="36"/>
      <c r="G20" s="36"/>
      <c r="H20" s="55"/>
      <c r="I20" s="44"/>
      <c r="J20" s="55"/>
      <c r="K20" s="44"/>
      <c r="L20" s="55"/>
      <c r="M20" s="44"/>
      <c r="N20" s="55"/>
      <c r="O20" s="44"/>
      <c r="P20" s="55"/>
      <c r="Q20" s="44"/>
      <c r="R20" s="55"/>
      <c r="S20" s="84"/>
    </row>
    <row r="21" spans="1:19" s="43" customFormat="1" ht="24.95" customHeight="1" x14ac:dyDescent="0.5">
      <c r="A21" s="54" t="s">
        <v>117</v>
      </c>
      <c r="B21" s="45"/>
      <c r="D21" s="45"/>
      <c r="F21" s="46"/>
      <c r="G21" s="46"/>
      <c r="H21" s="47"/>
      <c r="I21" s="47"/>
      <c r="J21" s="47"/>
      <c r="K21" s="48"/>
      <c r="L21" s="47"/>
      <c r="M21" s="47"/>
      <c r="N21" s="49"/>
      <c r="O21" s="48"/>
      <c r="P21" s="48"/>
      <c r="Q21" s="48"/>
      <c r="R21" s="48"/>
      <c r="S21" s="84"/>
    </row>
    <row r="22" spans="1:19" ht="20.100000000000001" customHeight="1" x14ac:dyDescent="0.5">
      <c r="K22" s="23"/>
      <c r="N22" s="23"/>
      <c r="O22" s="23"/>
      <c r="P22" s="23"/>
      <c r="Q22" s="23"/>
      <c r="R22" s="23"/>
    </row>
    <row r="23" spans="1:19" ht="20.100000000000001" customHeight="1" x14ac:dyDescent="0.5">
      <c r="H23" s="23">
        <v>0</v>
      </c>
      <c r="J23" s="23">
        <v>0</v>
      </c>
      <c r="K23" s="23"/>
      <c r="L23" s="23">
        <v>0</v>
      </c>
      <c r="N23" s="23">
        <f>+N18-งบแสดงฐานะการเงิน!L94</f>
        <v>0</v>
      </c>
      <c r="O23" s="23"/>
      <c r="P23" s="23">
        <f>+P18-งบแสดงฐานะการเงิน!L95</f>
        <v>0</v>
      </c>
      <c r="Q23" s="23"/>
      <c r="R23" s="23">
        <f>+R18-งบแสดงฐานะการเงิน!L97</f>
        <v>0</v>
      </c>
    </row>
    <row r="24" spans="1:19" ht="20.100000000000001" customHeight="1" x14ac:dyDescent="0.5">
      <c r="K24" s="23"/>
      <c r="N24" s="23"/>
      <c r="O24" s="23"/>
      <c r="P24" s="23"/>
      <c r="Q24" s="23"/>
      <c r="R24" s="23"/>
    </row>
    <row r="34" spans="1:18" ht="6" customHeight="1" x14ac:dyDescent="0.5"/>
    <row r="35" spans="1:18" ht="20.100000000000001" customHeight="1" x14ac:dyDescent="0.5">
      <c r="A35" s="40"/>
    </row>
    <row r="36" spans="1:18" s="17" customFormat="1" ht="20.100000000000001" customHeight="1" x14ac:dyDescent="0.5">
      <c r="A36" s="276"/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0"/>
      <c r="P36" s="20"/>
      <c r="Q36" s="20"/>
      <c r="R36" s="20"/>
    </row>
    <row r="37" spans="1:18" s="17" customFormat="1" ht="20.100000000000001" customHeight="1" x14ac:dyDescent="0.5">
      <c r="A37" s="274"/>
      <c r="B37" s="274"/>
      <c r="C37" s="274"/>
      <c r="D37" s="274"/>
      <c r="E37" s="274"/>
      <c r="F37" s="274"/>
      <c r="G37" s="274"/>
      <c r="H37" s="274"/>
      <c r="I37" s="274"/>
      <c r="J37" s="274"/>
      <c r="K37" s="274"/>
      <c r="L37" s="274"/>
      <c r="M37" s="274"/>
      <c r="N37" s="274"/>
      <c r="O37" s="20"/>
      <c r="P37" s="20"/>
      <c r="Q37" s="20"/>
      <c r="R37" s="20"/>
    </row>
    <row r="38" spans="1:18" s="17" customFormat="1" ht="20.100000000000001" customHeight="1" x14ac:dyDescent="0.5">
      <c r="A38" s="274"/>
      <c r="B38" s="274"/>
      <c r="C38" s="274"/>
      <c r="D38" s="274"/>
      <c r="E38" s="274"/>
      <c r="F38" s="274"/>
      <c r="G38" s="274"/>
      <c r="H38" s="274"/>
      <c r="I38" s="274"/>
      <c r="J38" s="274"/>
      <c r="K38" s="274"/>
      <c r="L38" s="274"/>
      <c r="M38" s="274"/>
      <c r="N38" s="274"/>
      <c r="O38" s="20"/>
      <c r="P38" s="20"/>
      <c r="Q38" s="20"/>
      <c r="R38" s="20"/>
    </row>
    <row r="39" spans="1:18" s="17" customFormat="1" ht="20.100000000000001" customHeight="1" x14ac:dyDescent="0.5">
      <c r="A39" s="74"/>
      <c r="B39" s="74"/>
      <c r="C39" s="74"/>
      <c r="D39" s="74"/>
      <c r="E39" s="74"/>
      <c r="F39" s="39"/>
      <c r="G39" s="39"/>
      <c r="H39" s="39"/>
      <c r="I39" s="39"/>
      <c r="J39" s="39"/>
      <c r="K39" s="39"/>
      <c r="L39" s="39"/>
      <c r="M39" s="39"/>
      <c r="N39" s="38"/>
      <c r="O39" s="20"/>
      <c r="P39" s="20"/>
      <c r="Q39" s="20"/>
      <c r="R39" s="20"/>
    </row>
    <row r="40" spans="1:18" s="17" customFormat="1" ht="20.100000000000001" customHeight="1" x14ac:dyDescent="0.5">
      <c r="A40" s="34"/>
      <c r="B40" s="34"/>
      <c r="C40" s="34"/>
      <c r="D40" s="34"/>
      <c r="E40" s="34"/>
      <c r="F40" s="29"/>
      <c r="G40" s="29"/>
      <c r="H40" s="277"/>
      <c r="I40" s="277"/>
      <c r="J40" s="277"/>
      <c r="K40" s="277"/>
      <c r="L40" s="277"/>
      <c r="M40" s="277"/>
      <c r="N40" s="277"/>
      <c r="O40" s="277"/>
      <c r="P40" s="277"/>
      <c r="Q40" s="277"/>
      <c r="R40" s="277"/>
    </row>
    <row r="41" spans="1:18" s="17" customFormat="1" ht="20.100000000000001" customHeight="1" x14ac:dyDescent="0.5">
      <c r="A41" s="35"/>
      <c r="B41" s="35"/>
      <c r="C41" s="35"/>
      <c r="D41" s="35"/>
      <c r="E41" s="35"/>
      <c r="F41" s="29"/>
      <c r="G41" s="30"/>
      <c r="H41" s="37"/>
      <c r="I41" s="37"/>
      <c r="J41" s="37"/>
      <c r="K41" s="37"/>
      <c r="L41" s="37"/>
      <c r="M41" s="37"/>
      <c r="N41" s="37"/>
    </row>
    <row r="42" spans="1:18" s="17" customFormat="1" ht="20.100000000000001" customHeight="1" x14ac:dyDescent="0.5">
      <c r="A42" s="35"/>
      <c r="B42" s="35"/>
      <c r="C42" s="35"/>
      <c r="D42" s="35"/>
      <c r="E42" s="35"/>
      <c r="F42" s="26"/>
      <c r="G42" s="30"/>
      <c r="H42" s="81"/>
      <c r="I42" s="32"/>
      <c r="J42" s="81"/>
      <c r="K42" s="32"/>
      <c r="L42" s="81"/>
      <c r="M42" s="32"/>
      <c r="N42" s="81"/>
      <c r="O42" s="31"/>
      <c r="P42" s="32"/>
      <c r="Q42" s="32"/>
      <c r="R42" s="31"/>
    </row>
    <row r="43" spans="1:18" ht="20.100000000000001" customHeight="1" x14ac:dyDescent="0.5">
      <c r="A43" s="272"/>
      <c r="B43" s="272"/>
      <c r="C43" s="272"/>
      <c r="D43" s="272"/>
      <c r="E43" s="272"/>
    </row>
    <row r="44" spans="1:18" ht="20.100000000000001" customHeight="1" x14ac:dyDescent="0.5">
      <c r="A44" s="272"/>
      <c r="B44" s="272"/>
      <c r="C44" s="272"/>
      <c r="D44" s="272"/>
      <c r="E44" s="272"/>
    </row>
  </sheetData>
  <mergeCells count="14">
    <mergeCell ref="H6:R6"/>
    <mergeCell ref="A1:R1"/>
    <mergeCell ref="A2:R2"/>
    <mergeCell ref="A3:R3"/>
    <mergeCell ref="A4:R4"/>
    <mergeCell ref="H5:R5"/>
    <mergeCell ref="H40:R40"/>
    <mergeCell ref="A43:E43"/>
    <mergeCell ref="A44:E44"/>
    <mergeCell ref="L7:N7"/>
    <mergeCell ref="A11:E11"/>
    <mergeCell ref="A36:N36"/>
    <mergeCell ref="A37:N37"/>
    <mergeCell ref="A38:N38"/>
  </mergeCells>
  <printOptions horizontalCentered="1"/>
  <pageMargins left="0.511811023622047" right="0.39370078740157499" top="1.0629921259842501" bottom="0.78740157480314998" header="0.511811023622047" footer="0.39370078740157499"/>
  <pageSetup paperSize="9" firstPageNumber="2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59999389629810485"/>
  </sheetPr>
  <dimension ref="A1:T102"/>
  <sheetViews>
    <sheetView view="pageBreakPreview" topLeftCell="A55" zoomScaleNormal="100" zoomScaleSheetLayoutView="100" workbookViewId="0">
      <selection activeCell="F81" sqref="F81"/>
    </sheetView>
  </sheetViews>
  <sheetFormatPr defaultColWidth="9.140625" defaultRowHeight="24" customHeight="1" x14ac:dyDescent="0.5"/>
  <cols>
    <col min="1" max="4" width="1.7109375" style="2" customWidth="1"/>
    <col min="5" max="5" width="34.42578125" style="2" customWidth="1"/>
    <col min="6" max="6" width="6.7109375" style="3" customWidth="1"/>
    <col min="7" max="7" width="0.7109375" style="4" customWidth="1"/>
    <col min="8" max="8" width="10.85546875" style="4" customWidth="1"/>
    <col min="9" max="9" width="0.7109375" style="4" customWidth="1"/>
    <col min="10" max="10" width="10.85546875" style="4" customWidth="1"/>
    <col min="11" max="11" width="0.7109375" style="4" customWidth="1"/>
    <col min="12" max="12" width="10.85546875" style="4" customWidth="1"/>
    <col min="13" max="13" width="0.7109375" style="4" customWidth="1"/>
    <col min="14" max="14" width="11.5703125" style="2" customWidth="1"/>
    <col min="15" max="15" width="9.140625" style="2"/>
    <col min="16" max="16" width="14.85546875" style="5" customWidth="1"/>
    <col min="17" max="17" width="19.7109375" style="5" customWidth="1"/>
    <col min="18" max="18" width="20.42578125" style="5" customWidth="1"/>
    <col min="19" max="20" width="9.140625" style="5"/>
    <col min="21" max="16384" width="9.140625" style="2"/>
  </cols>
  <sheetData>
    <row r="1" spans="1:20" ht="18.95" customHeight="1" x14ac:dyDescent="0.5">
      <c r="A1" s="256" t="s">
        <v>120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</row>
    <row r="2" spans="1:20" ht="22.9" customHeight="1" x14ac:dyDescent="0.5">
      <c r="A2" s="251" t="s">
        <v>76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</row>
    <row r="3" spans="1:20" ht="22.9" customHeight="1" x14ac:dyDescent="0.5">
      <c r="A3" s="251" t="s">
        <v>88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</row>
    <row r="4" spans="1:20" s="5" customFormat="1" ht="22.9" customHeight="1" x14ac:dyDescent="0.5">
      <c r="A4" s="255" t="s">
        <v>144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</row>
    <row r="5" spans="1:20" s="5" customFormat="1" ht="16.5" customHeight="1" x14ac:dyDescent="0.5">
      <c r="A5" s="225"/>
      <c r="B5" s="225"/>
      <c r="C5" s="225"/>
      <c r="D5" s="225"/>
      <c r="E5" s="225"/>
      <c r="F5" s="225"/>
      <c r="G5" s="225"/>
      <c r="H5" s="281" t="s">
        <v>99</v>
      </c>
      <c r="I5" s="281"/>
      <c r="J5" s="281"/>
      <c r="K5" s="281"/>
      <c r="L5" s="281"/>
      <c r="M5" s="281"/>
      <c r="N5" s="281"/>
    </row>
    <row r="6" spans="1:20" s="5" customFormat="1" ht="16.5" customHeight="1" x14ac:dyDescent="0.5">
      <c r="A6" s="13" t="s">
        <v>22</v>
      </c>
      <c r="B6" s="13"/>
      <c r="D6" s="13"/>
      <c r="F6" s="24"/>
      <c r="G6" s="15"/>
      <c r="H6" s="280" t="s">
        <v>70</v>
      </c>
      <c r="I6" s="280"/>
      <c r="J6" s="280"/>
      <c r="K6" s="14"/>
      <c r="L6" s="280" t="s">
        <v>71</v>
      </c>
      <c r="M6" s="280"/>
      <c r="N6" s="280"/>
    </row>
    <row r="7" spans="1:20" ht="16.5" customHeight="1" x14ac:dyDescent="0.5">
      <c r="A7" s="6"/>
      <c r="B7" s="6"/>
      <c r="D7" s="6"/>
      <c r="F7" s="16" t="s">
        <v>0</v>
      </c>
      <c r="H7" s="53" t="s">
        <v>143</v>
      </c>
      <c r="I7" s="9"/>
      <c r="J7" s="53" t="s">
        <v>133</v>
      </c>
      <c r="K7" s="9"/>
      <c r="L7" s="53" t="s">
        <v>143</v>
      </c>
      <c r="M7" s="9"/>
      <c r="N7" s="53" t="s">
        <v>133</v>
      </c>
    </row>
    <row r="8" spans="1:20" s="1" customFormat="1" ht="18.95" customHeight="1" x14ac:dyDescent="0.5">
      <c r="A8" s="100" t="s">
        <v>86</v>
      </c>
      <c r="D8" s="8"/>
      <c r="F8" s="24"/>
      <c r="G8" s="101"/>
      <c r="H8" s="50"/>
      <c r="I8" s="7"/>
      <c r="J8" s="50"/>
      <c r="K8" s="7"/>
      <c r="L8" s="50"/>
      <c r="M8" s="7"/>
      <c r="N8" s="50"/>
      <c r="P8" s="87"/>
      <c r="Q8" s="106"/>
      <c r="R8" s="106"/>
      <c r="S8" s="92"/>
      <c r="T8" s="107"/>
    </row>
    <row r="9" spans="1:20" ht="18.95" customHeight="1" x14ac:dyDescent="0.5">
      <c r="A9" s="8"/>
      <c r="B9" s="216" t="s">
        <v>150</v>
      </c>
      <c r="D9" s="6"/>
      <c r="F9" s="8"/>
      <c r="G9" s="8"/>
      <c r="H9" s="57">
        <f>+งบกำไรขาดทุนเบ็ดเสร็จ!H24</f>
        <v>-304053</v>
      </c>
      <c r="I9" s="236"/>
      <c r="J9" s="235">
        <f>+งบกำไรขาดทุนเบ็ดเสร็จ!J24</f>
        <v>21363</v>
      </c>
      <c r="K9" s="237"/>
      <c r="L9" s="57">
        <f>+งบกำไรขาดทุนเบ็ดเสร็จ!L24</f>
        <v>-290756</v>
      </c>
      <c r="M9" s="237"/>
      <c r="N9" s="57">
        <f>+งบกำไรขาดทุนเบ็ดเสร็จ!N24</f>
        <v>12217</v>
      </c>
      <c r="P9" s="89"/>
      <c r="Q9" s="88"/>
      <c r="R9" s="88"/>
      <c r="S9" s="85"/>
    </row>
    <row r="10" spans="1:20" ht="18.95" customHeight="1" x14ac:dyDescent="0.5">
      <c r="B10" s="6" t="s">
        <v>159</v>
      </c>
      <c r="D10" s="6"/>
      <c r="F10" s="9"/>
      <c r="H10" s="12"/>
      <c r="I10" s="12"/>
      <c r="J10" s="12"/>
      <c r="K10" s="12"/>
      <c r="L10" s="12"/>
      <c r="M10" s="12"/>
      <c r="N10" s="12"/>
      <c r="P10" s="89"/>
      <c r="Q10" s="88"/>
      <c r="R10" s="88"/>
      <c r="S10" s="85"/>
    </row>
    <row r="11" spans="1:20" ht="18.95" customHeight="1" x14ac:dyDescent="0.5">
      <c r="B11" s="6"/>
      <c r="C11" s="2" t="s">
        <v>124</v>
      </c>
      <c r="D11" s="6"/>
      <c r="F11" s="9"/>
      <c r="H11" s="12"/>
      <c r="I11" s="12"/>
      <c r="J11" s="12"/>
      <c r="K11" s="12"/>
      <c r="L11" s="12"/>
      <c r="M11" s="12"/>
      <c r="N11" s="12"/>
      <c r="P11" s="89"/>
      <c r="Q11" s="88"/>
      <c r="R11" s="88"/>
      <c r="S11" s="85"/>
    </row>
    <row r="12" spans="1:20" ht="18.95" customHeight="1" x14ac:dyDescent="0.5">
      <c r="B12" s="6"/>
      <c r="C12" s="6" t="s">
        <v>136</v>
      </c>
      <c r="D12" s="6"/>
      <c r="F12" s="9"/>
      <c r="H12" s="12"/>
      <c r="I12" s="12"/>
      <c r="J12" s="12"/>
      <c r="K12" s="12"/>
      <c r="L12" s="12"/>
      <c r="M12" s="12"/>
      <c r="N12" s="12"/>
      <c r="P12" s="90"/>
      <c r="Q12" s="88"/>
      <c r="R12" s="88"/>
      <c r="S12" s="85"/>
    </row>
    <row r="13" spans="1:20" ht="18.95" customHeight="1" x14ac:dyDescent="0.5">
      <c r="D13" s="6" t="s">
        <v>116</v>
      </c>
      <c r="F13" s="9"/>
      <c r="H13" s="57">
        <v>39973</v>
      </c>
      <c r="I13" s="57"/>
      <c r="J13" s="57">
        <v>-3737</v>
      </c>
      <c r="K13" s="57"/>
      <c r="L13" s="57">
        <v>39973</v>
      </c>
      <c r="M13" s="57"/>
      <c r="N13" s="57">
        <v>-3737</v>
      </c>
      <c r="P13" s="90"/>
      <c r="Q13" s="88"/>
      <c r="R13" s="88"/>
      <c r="S13" s="85"/>
    </row>
    <row r="14" spans="1:20" ht="18.95" customHeight="1" x14ac:dyDescent="0.5">
      <c r="C14" s="6" t="s">
        <v>50</v>
      </c>
      <c r="D14" s="6"/>
      <c r="F14" s="9">
        <v>24</v>
      </c>
      <c r="H14" s="57">
        <v>174754</v>
      </c>
      <c r="I14" s="57"/>
      <c r="J14" s="57">
        <v>161152</v>
      </c>
      <c r="K14" s="57"/>
      <c r="L14" s="57">
        <v>175199</v>
      </c>
      <c r="M14" s="57"/>
      <c r="N14" s="57">
        <v>160611</v>
      </c>
      <c r="P14" s="90"/>
      <c r="Q14" s="88"/>
      <c r="R14" s="88"/>
      <c r="S14" s="85"/>
    </row>
    <row r="15" spans="1:20" ht="18.95" customHeight="1" x14ac:dyDescent="0.5">
      <c r="C15" s="6" t="s">
        <v>181</v>
      </c>
      <c r="D15" s="6"/>
      <c r="F15" s="9"/>
      <c r="H15" s="57">
        <v>2155</v>
      </c>
      <c r="I15" s="57"/>
      <c r="J15" s="57">
        <v>823</v>
      </c>
      <c r="K15" s="197"/>
      <c r="L15" s="57">
        <v>2155</v>
      </c>
      <c r="M15" s="197"/>
      <c r="N15" s="57">
        <v>823</v>
      </c>
      <c r="P15" s="90"/>
      <c r="Q15" s="88"/>
      <c r="R15" s="88"/>
      <c r="S15" s="85"/>
    </row>
    <row r="16" spans="1:20" ht="18.95" customHeight="1" x14ac:dyDescent="0.5">
      <c r="C16" s="6" t="s">
        <v>176</v>
      </c>
      <c r="D16" s="6"/>
      <c r="F16" s="9"/>
      <c r="H16" s="57">
        <v>4200</v>
      </c>
      <c r="I16" s="57"/>
      <c r="J16" s="57">
        <v>0</v>
      </c>
      <c r="K16" s="197"/>
      <c r="L16" s="57">
        <v>4200</v>
      </c>
      <c r="M16" s="197"/>
      <c r="N16" s="57">
        <v>0</v>
      </c>
      <c r="P16" s="90"/>
      <c r="Q16" s="88"/>
      <c r="R16" s="88"/>
      <c r="S16" s="85"/>
    </row>
    <row r="17" spans="1:20" ht="18.95" customHeight="1" x14ac:dyDescent="0.5">
      <c r="C17" s="216" t="s">
        <v>182</v>
      </c>
      <c r="D17" s="216"/>
      <c r="F17" s="9"/>
      <c r="H17" s="2"/>
      <c r="I17" s="57"/>
      <c r="J17" s="57"/>
      <c r="K17" s="197"/>
      <c r="L17" s="57"/>
      <c r="M17" s="197"/>
      <c r="N17" s="57"/>
      <c r="P17" s="90"/>
      <c r="Q17" s="88"/>
      <c r="R17" s="88"/>
      <c r="S17" s="85"/>
    </row>
    <row r="18" spans="1:20" ht="18.95" customHeight="1" x14ac:dyDescent="0.5">
      <c r="A18" s="1"/>
      <c r="C18" s="216"/>
      <c r="D18" s="216" t="s">
        <v>183</v>
      </c>
      <c r="F18" s="9"/>
      <c r="H18" s="57">
        <v>5925</v>
      </c>
      <c r="I18" s="12"/>
      <c r="J18" s="57">
        <v>11918</v>
      </c>
      <c r="K18" s="57"/>
      <c r="L18" s="57">
        <v>5923</v>
      </c>
      <c r="M18" s="57"/>
      <c r="N18" s="57">
        <v>11916</v>
      </c>
      <c r="P18" s="90"/>
      <c r="Q18" s="88"/>
      <c r="R18" s="88"/>
      <c r="S18" s="85"/>
    </row>
    <row r="19" spans="1:20" ht="18.95" customHeight="1" x14ac:dyDescent="0.5">
      <c r="C19" s="6" t="s">
        <v>135</v>
      </c>
      <c r="D19" s="6"/>
      <c r="F19" s="9"/>
      <c r="H19" s="57">
        <v>0</v>
      </c>
      <c r="I19" s="57"/>
      <c r="J19" s="57">
        <v>18</v>
      </c>
      <c r="K19" s="197"/>
      <c r="L19" s="212">
        <v>0</v>
      </c>
      <c r="M19" s="197"/>
      <c r="N19" s="212">
        <v>18</v>
      </c>
      <c r="O19" s="198"/>
      <c r="P19" s="90"/>
      <c r="Q19" s="88"/>
      <c r="R19" s="88"/>
      <c r="S19" s="85"/>
    </row>
    <row r="20" spans="1:20" ht="18.95" customHeight="1" x14ac:dyDescent="0.5">
      <c r="A20" s="8"/>
      <c r="C20" s="6" t="s">
        <v>177</v>
      </c>
      <c r="D20" s="6"/>
      <c r="F20" s="9"/>
      <c r="H20" s="12"/>
      <c r="I20" s="12"/>
      <c r="J20" s="12"/>
      <c r="K20" s="12"/>
      <c r="L20" s="12"/>
      <c r="M20" s="12"/>
      <c r="N20" s="12"/>
      <c r="P20" s="90"/>
      <c r="Q20" s="88"/>
      <c r="R20" s="88"/>
      <c r="S20" s="85"/>
    </row>
    <row r="21" spans="1:20" ht="18.95" customHeight="1" x14ac:dyDescent="0.5">
      <c r="D21" s="6" t="s">
        <v>51</v>
      </c>
      <c r="F21" s="9"/>
      <c r="H21" s="57">
        <v>4859</v>
      </c>
      <c r="I21" s="12"/>
      <c r="J21" s="12">
        <v>-3259</v>
      </c>
      <c r="K21" s="12"/>
      <c r="L21" s="57">
        <v>4859</v>
      </c>
      <c r="M21" s="12"/>
      <c r="N21" s="12">
        <v>-3259</v>
      </c>
      <c r="P21" s="90"/>
      <c r="Q21" s="88"/>
      <c r="R21" s="88"/>
      <c r="S21" s="85"/>
    </row>
    <row r="22" spans="1:20" ht="18.95" customHeight="1" x14ac:dyDescent="0.5">
      <c r="C22" s="6" t="s">
        <v>178</v>
      </c>
      <c r="D22" s="6"/>
      <c r="F22" s="9"/>
      <c r="H22" s="57">
        <v>-1223</v>
      </c>
      <c r="I22" s="12"/>
      <c r="J22" s="57">
        <v>74</v>
      </c>
      <c r="K22" s="12"/>
      <c r="L22" s="57">
        <v>-1223</v>
      </c>
      <c r="M22" s="12"/>
      <c r="N22" s="57">
        <v>74</v>
      </c>
      <c r="P22" s="90"/>
      <c r="Q22" s="88"/>
      <c r="R22" s="91"/>
      <c r="S22" s="85"/>
    </row>
    <row r="23" spans="1:20" ht="18.95" customHeight="1" x14ac:dyDescent="0.5">
      <c r="C23" s="6" t="s">
        <v>54</v>
      </c>
      <c r="D23" s="6"/>
      <c r="F23" s="9">
        <v>18</v>
      </c>
      <c r="H23" s="57">
        <v>12737</v>
      </c>
      <c r="I23" s="57"/>
      <c r="J23" s="57">
        <v>39331</v>
      </c>
      <c r="K23" s="57"/>
      <c r="L23" s="57">
        <v>12737</v>
      </c>
      <c r="M23" s="57"/>
      <c r="N23" s="57">
        <v>39331</v>
      </c>
      <c r="P23" s="90"/>
      <c r="Q23" s="88"/>
      <c r="R23" s="91"/>
      <c r="S23" s="85"/>
    </row>
    <row r="24" spans="1:20" ht="18.95" customHeight="1" x14ac:dyDescent="0.5">
      <c r="C24" s="6" t="s">
        <v>148</v>
      </c>
      <c r="D24" s="6"/>
      <c r="F24" s="9"/>
      <c r="H24" s="222">
        <v>0</v>
      </c>
      <c r="I24" s="57"/>
      <c r="J24" s="222">
        <v>0</v>
      </c>
      <c r="K24" s="57"/>
      <c r="L24" s="57">
        <v>-9655</v>
      </c>
      <c r="M24" s="57"/>
      <c r="N24" s="222">
        <v>0</v>
      </c>
      <c r="P24" s="90"/>
      <c r="Q24" s="88"/>
      <c r="R24" s="91"/>
      <c r="S24" s="85"/>
    </row>
    <row r="25" spans="1:20" ht="18.95" customHeight="1" x14ac:dyDescent="0.5">
      <c r="C25" s="6" t="s">
        <v>56</v>
      </c>
      <c r="D25" s="6"/>
      <c r="F25" s="9"/>
      <c r="H25" s="57">
        <v>-243</v>
      </c>
      <c r="I25" s="12"/>
      <c r="J25" s="12">
        <v>-245</v>
      </c>
      <c r="K25" s="12"/>
      <c r="L25" s="12">
        <v>-305</v>
      </c>
      <c r="M25" s="12"/>
      <c r="N25" s="12">
        <v>-312</v>
      </c>
      <c r="P25" s="90"/>
      <c r="Q25" s="88"/>
      <c r="R25" s="88"/>
      <c r="S25" s="85"/>
    </row>
    <row r="26" spans="1:20" ht="18.95" customHeight="1" x14ac:dyDescent="0.5">
      <c r="C26" s="6" t="s">
        <v>35</v>
      </c>
      <c r="D26" s="6"/>
      <c r="F26" s="9"/>
      <c r="H26" s="57">
        <f>+งบกำไรขาดทุนเบ็ดเสร็จ!H23</f>
        <v>24783</v>
      </c>
      <c r="I26" s="57"/>
      <c r="J26" s="57">
        <f>+งบกำไรขาดทุนเบ็ดเสร็จ!J23</f>
        <v>17734</v>
      </c>
      <c r="K26" s="57"/>
      <c r="L26" s="57">
        <f>+งบกำไรขาดทุนเบ็ดเสร็จ!L23</f>
        <v>24783</v>
      </c>
      <c r="M26" s="57"/>
      <c r="N26" s="57">
        <f>+งบกำไรขาดทุนเบ็ดเสร็จ!N23</f>
        <v>17734</v>
      </c>
      <c r="P26" s="90"/>
      <c r="Q26" s="91"/>
      <c r="R26" s="88"/>
      <c r="S26" s="85"/>
    </row>
    <row r="27" spans="1:20" ht="18.95" customHeight="1" x14ac:dyDescent="0.5">
      <c r="A27" s="8"/>
      <c r="B27" s="6" t="s">
        <v>100</v>
      </c>
      <c r="D27" s="6"/>
      <c r="F27" s="9"/>
      <c r="H27" s="12"/>
      <c r="I27" s="12"/>
      <c r="J27" s="12"/>
      <c r="K27" s="12"/>
      <c r="L27" s="12"/>
      <c r="M27" s="12"/>
      <c r="N27" s="12"/>
      <c r="P27" s="90"/>
      <c r="Q27" s="91"/>
      <c r="R27" s="88"/>
      <c r="S27" s="85"/>
    </row>
    <row r="28" spans="1:20" ht="18.95" customHeight="1" x14ac:dyDescent="0.5">
      <c r="C28" s="6" t="s">
        <v>47</v>
      </c>
      <c r="D28" s="28"/>
      <c r="F28" s="9"/>
      <c r="H28" s="57">
        <v>112004</v>
      </c>
      <c r="I28" s="12"/>
      <c r="J28" s="57">
        <f>+-42444</f>
        <v>-42444</v>
      </c>
      <c r="K28" s="12"/>
      <c r="L28" s="57">
        <v>112605</v>
      </c>
      <c r="M28" s="57"/>
      <c r="N28" s="57">
        <f>+-30413</f>
        <v>-30413</v>
      </c>
      <c r="P28" s="89"/>
      <c r="Q28" s="88"/>
      <c r="R28" s="88"/>
      <c r="S28" s="85"/>
    </row>
    <row r="29" spans="1:20" ht="18.95" customHeight="1" x14ac:dyDescent="0.5">
      <c r="C29" s="6" t="s">
        <v>65</v>
      </c>
      <c r="D29" s="28"/>
      <c r="F29" s="9"/>
      <c r="H29" s="57">
        <v>52355</v>
      </c>
      <c r="I29" s="12"/>
      <c r="J29" s="12">
        <f>+-2508</f>
        <v>-2508</v>
      </c>
      <c r="K29" s="12"/>
      <c r="L29" s="57">
        <v>52193</v>
      </c>
      <c r="M29" s="12"/>
      <c r="N29" s="12">
        <f>+-5569</f>
        <v>-5569</v>
      </c>
      <c r="O29" s="57"/>
      <c r="P29" s="57"/>
      <c r="Q29" s="57"/>
      <c r="R29" s="57"/>
      <c r="S29" s="57"/>
      <c r="T29" s="57"/>
    </row>
    <row r="30" spans="1:20" ht="18.95" customHeight="1" x14ac:dyDescent="0.5">
      <c r="A30" s="8"/>
      <c r="C30" s="6" t="s">
        <v>57</v>
      </c>
      <c r="D30" s="28"/>
      <c r="F30" s="9"/>
      <c r="H30" s="57">
        <v>-5261</v>
      </c>
      <c r="I30" s="57"/>
      <c r="J30" s="57">
        <v>6828</v>
      </c>
      <c r="K30" s="57"/>
      <c r="L30" s="57">
        <v>-5261</v>
      </c>
      <c r="M30" s="57"/>
      <c r="N30" s="57">
        <v>6828</v>
      </c>
      <c r="P30" s="90"/>
      <c r="Q30" s="88"/>
      <c r="R30" s="88"/>
      <c r="S30" s="85"/>
    </row>
    <row r="31" spans="1:20" ht="18.95" customHeight="1" x14ac:dyDescent="0.5">
      <c r="C31" s="6" t="s">
        <v>3</v>
      </c>
      <c r="D31" s="28"/>
      <c r="F31" s="9"/>
      <c r="H31" s="57">
        <v>-1562</v>
      </c>
      <c r="I31" s="57"/>
      <c r="J31" s="57">
        <v>-935</v>
      </c>
      <c r="K31" s="57"/>
      <c r="L31" s="57">
        <v>-109</v>
      </c>
      <c r="M31" s="57"/>
      <c r="N31" s="57">
        <v>-887</v>
      </c>
      <c r="P31" s="90"/>
      <c r="Q31" s="88"/>
      <c r="R31" s="88"/>
      <c r="S31" s="85"/>
    </row>
    <row r="32" spans="1:20" ht="18.95" customHeight="1" x14ac:dyDescent="0.5">
      <c r="C32" s="6" t="s">
        <v>38</v>
      </c>
      <c r="D32" s="28"/>
      <c r="F32" s="9"/>
      <c r="H32" s="57">
        <v>228</v>
      </c>
      <c r="I32" s="12"/>
      <c r="J32" s="57">
        <v>3049</v>
      </c>
      <c r="K32" s="12"/>
      <c r="L32" s="57">
        <f>+-210</f>
        <v>-210</v>
      </c>
      <c r="M32" s="12"/>
      <c r="N32" s="57">
        <v>2698</v>
      </c>
      <c r="P32" s="90"/>
      <c r="Q32" s="88"/>
      <c r="R32" s="88"/>
      <c r="S32" s="85"/>
    </row>
    <row r="33" spans="1:20" ht="18.95" customHeight="1" x14ac:dyDescent="0.5">
      <c r="B33" s="6" t="s">
        <v>101</v>
      </c>
      <c r="D33" s="28"/>
      <c r="F33" s="9"/>
      <c r="H33" s="12"/>
      <c r="I33" s="12"/>
      <c r="J33" s="12"/>
      <c r="K33" s="12"/>
      <c r="L33" s="12"/>
      <c r="M33" s="12"/>
      <c r="N33" s="12"/>
      <c r="P33" s="90"/>
      <c r="Q33" s="88"/>
      <c r="R33" s="88"/>
      <c r="S33" s="85"/>
    </row>
    <row r="34" spans="1:20" ht="18.95" customHeight="1" x14ac:dyDescent="0.5">
      <c r="A34" s="1"/>
      <c r="C34" s="6" t="s">
        <v>48</v>
      </c>
      <c r="D34" s="28"/>
      <c r="F34" s="9"/>
      <c r="H34" s="12">
        <v>-92900</v>
      </c>
      <c r="I34" s="12"/>
      <c r="J34" s="12">
        <f>+-69975</f>
        <v>-69975</v>
      </c>
      <c r="K34" s="79"/>
      <c r="L34" s="12">
        <v>-83060</v>
      </c>
      <c r="M34" s="79"/>
      <c r="N34" s="12">
        <f>+-49517</f>
        <v>-49517</v>
      </c>
      <c r="P34" s="90"/>
      <c r="Q34" s="88"/>
      <c r="R34" s="88"/>
      <c r="S34" s="85"/>
    </row>
    <row r="35" spans="1:20" ht="18.95" customHeight="1" x14ac:dyDescent="0.5">
      <c r="C35" s="6" t="s">
        <v>8</v>
      </c>
      <c r="D35" s="28"/>
      <c r="F35" s="9"/>
      <c r="H35" s="57">
        <v>-3829</v>
      </c>
      <c r="I35" s="12"/>
      <c r="J35" s="57">
        <v>433</v>
      </c>
      <c r="K35" s="79"/>
      <c r="L35" s="57">
        <v>-5209</v>
      </c>
      <c r="M35" s="79"/>
      <c r="N35" s="57">
        <v>3476</v>
      </c>
      <c r="P35" s="90"/>
      <c r="Q35" s="88"/>
      <c r="R35" s="88"/>
      <c r="S35" s="85"/>
    </row>
    <row r="36" spans="1:20" ht="18.95" customHeight="1" x14ac:dyDescent="0.5">
      <c r="C36" s="6" t="s">
        <v>55</v>
      </c>
      <c r="D36" s="28"/>
      <c r="F36" s="9">
        <v>18</v>
      </c>
      <c r="H36" s="11">
        <f>+-32575</f>
        <v>-32575</v>
      </c>
      <c r="I36" s="12"/>
      <c r="J36" s="11">
        <f>+-11994</f>
        <v>-11994</v>
      </c>
      <c r="K36" s="12"/>
      <c r="L36" s="11">
        <f>+-32575</f>
        <v>-32575</v>
      </c>
      <c r="M36" s="12"/>
      <c r="N36" s="11">
        <f>+-11994</f>
        <v>-11994</v>
      </c>
      <c r="P36" s="90"/>
      <c r="Q36" s="88"/>
      <c r="R36" s="88"/>
      <c r="S36" s="85"/>
    </row>
    <row r="37" spans="1:20" s="1" customFormat="1" ht="18.95" customHeight="1" x14ac:dyDescent="0.4">
      <c r="C37" s="107"/>
      <c r="D37" s="51"/>
      <c r="E37" s="51" t="s">
        <v>180</v>
      </c>
      <c r="F37" s="7"/>
      <c r="G37" s="101"/>
      <c r="H37" s="247">
        <f>SUM(H9:H36)</f>
        <v>-7673</v>
      </c>
      <c r="I37" s="239"/>
      <c r="J37" s="248">
        <f>SUM(J9:J36)</f>
        <v>127626</v>
      </c>
      <c r="K37" s="108"/>
      <c r="L37" s="248">
        <f>SUM(L9:L36)</f>
        <v>6264</v>
      </c>
      <c r="M37" s="108"/>
      <c r="N37" s="248">
        <f>SUM(N9:N36)</f>
        <v>150038</v>
      </c>
      <c r="P37" s="109"/>
      <c r="Q37" s="106"/>
      <c r="R37" s="136"/>
      <c r="S37" s="92"/>
      <c r="T37" s="107"/>
    </row>
    <row r="38" spans="1:20" s="1" customFormat="1" ht="3.75" customHeight="1" x14ac:dyDescent="0.5">
      <c r="C38" s="107"/>
      <c r="D38" s="51"/>
      <c r="E38" s="51"/>
      <c r="F38" s="7"/>
      <c r="G38" s="101"/>
      <c r="H38" s="215"/>
      <c r="I38" s="103"/>
      <c r="J38" s="215"/>
      <c r="K38" s="103"/>
      <c r="L38" s="215"/>
      <c r="M38" s="103"/>
      <c r="N38" s="215"/>
      <c r="P38" s="109"/>
      <c r="Q38" s="106"/>
      <c r="R38" s="136"/>
      <c r="S38" s="92"/>
      <c r="T38" s="107"/>
    </row>
    <row r="39" spans="1:20" s="205" customFormat="1" ht="23.25" x14ac:dyDescent="0.5">
      <c r="A39" s="199" t="s">
        <v>117</v>
      </c>
      <c r="B39" s="200"/>
      <c r="C39" s="201"/>
      <c r="D39" s="201"/>
      <c r="E39" s="201"/>
      <c r="F39" s="202"/>
      <c r="G39" s="203"/>
      <c r="H39" s="204"/>
      <c r="I39" s="204"/>
      <c r="J39" s="204"/>
      <c r="K39" s="204"/>
      <c r="L39" s="204"/>
      <c r="M39" s="204"/>
      <c r="N39" s="204"/>
      <c r="P39" s="206"/>
      <c r="Q39" s="207"/>
      <c r="R39" s="207"/>
      <c r="S39" s="208"/>
      <c r="T39" s="209"/>
    </row>
    <row r="40" spans="1:20" ht="18.95" customHeight="1" x14ac:dyDescent="0.5">
      <c r="A40" s="256" t="s">
        <v>121</v>
      </c>
      <c r="B40" s="257"/>
      <c r="C40" s="257"/>
      <c r="D40" s="257"/>
      <c r="E40" s="257"/>
      <c r="F40" s="257"/>
      <c r="G40" s="257"/>
      <c r="H40" s="257"/>
      <c r="I40" s="257"/>
      <c r="J40" s="257"/>
      <c r="K40" s="257"/>
      <c r="L40" s="257"/>
      <c r="M40" s="257"/>
      <c r="N40" s="257"/>
      <c r="P40" s="87"/>
      <c r="Q40" s="91"/>
      <c r="R40" s="91"/>
      <c r="S40" s="92"/>
    </row>
    <row r="41" spans="1:20" ht="21" customHeight="1" x14ac:dyDescent="0.5">
      <c r="A41" s="251" t="s">
        <v>76</v>
      </c>
      <c r="B41" s="251"/>
      <c r="C41" s="251"/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  <c r="P41" s="87"/>
      <c r="Q41" s="91"/>
      <c r="R41" s="91"/>
      <c r="S41" s="92"/>
    </row>
    <row r="42" spans="1:20" ht="21" customHeight="1" x14ac:dyDescent="0.5">
      <c r="A42" s="251" t="s">
        <v>89</v>
      </c>
      <c r="B42" s="251"/>
      <c r="C42" s="251"/>
      <c r="D42" s="251"/>
      <c r="E42" s="251"/>
      <c r="F42" s="251"/>
      <c r="G42" s="251"/>
      <c r="H42" s="251"/>
      <c r="I42" s="251"/>
      <c r="J42" s="251"/>
      <c r="K42" s="251"/>
      <c r="L42" s="251"/>
      <c r="M42" s="251"/>
      <c r="N42" s="251"/>
      <c r="P42" s="87"/>
      <c r="Q42" s="91"/>
      <c r="R42" s="91"/>
      <c r="S42" s="92"/>
    </row>
    <row r="43" spans="1:20" s="5" customFormat="1" ht="21" customHeight="1" x14ac:dyDescent="0.5">
      <c r="A43" s="255" t="s">
        <v>144</v>
      </c>
      <c r="B43" s="255"/>
      <c r="C43" s="255"/>
      <c r="D43" s="255"/>
      <c r="E43" s="255"/>
      <c r="F43" s="255"/>
      <c r="G43" s="255"/>
      <c r="H43" s="255"/>
      <c r="I43" s="255"/>
      <c r="J43" s="255"/>
      <c r="K43" s="255"/>
      <c r="L43" s="255"/>
      <c r="M43" s="255"/>
      <c r="N43" s="255"/>
      <c r="P43" s="87"/>
      <c r="Q43" s="91"/>
      <c r="R43" s="91"/>
      <c r="S43" s="92"/>
    </row>
    <row r="44" spans="1:20" ht="18.95" customHeight="1" x14ac:dyDescent="0.5">
      <c r="A44" s="225"/>
      <c r="B44" s="225"/>
      <c r="C44" s="225"/>
      <c r="D44" s="225"/>
      <c r="E44" s="225"/>
      <c r="F44" s="225"/>
      <c r="G44" s="225"/>
      <c r="H44" s="281" t="s">
        <v>99</v>
      </c>
      <c r="I44" s="281"/>
      <c r="J44" s="281"/>
      <c r="K44" s="281"/>
      <c r="L44" s="281"/>
      <c r="M44" s="281"/>
      <c r="N44" s="281"/>
      <c r="P44" s="87"/>
      <c r="Q44" s="91"/>
      <c r="R44" s="91"/>
      <c r="S44" s="92"/>
    </row>
    <row r="45" spans="1:20" ht="18" customHeight="1" x14ac:dyDescent="0.5">
      <c r="A45" s="13" t="s">
        <v>22</v>
      </c>
      <c r="B45" s="13"/>
      <c r="C45" s="5"/>
      <c r="D45" s="13"/>
      <c r="E45" s="5"/>
      <c r="F45" s="24"/>
      <c r="G45" s="15"/>
      <c r="H45" s="279" t="s">
        <v>70</v>
      </c>
      <c r="I45" s="279"/>
      <c r="J45" s="279"/>
      <c r="K45" s="14"/>
      <c r="L45" s="279" t="s">
        <v>71</v>
      </c>
      <c r="M45" s="279"/>
      <c r="N45" s="279"/>
      <c r="P45" s="87"/>
      <c r="Q45" s="91"/>
      <c r="R45" s="91"/>
      <c r="S45" s="92"/>
    </row>
    <row r="46" spans="1:20" ht="18.95" customHeight="1" x14ac:dyDescent="0.5">
      <c r="A46" s="6"/>
      <c r="B46" s="6"/>
      <c r="D46" s="6"/>
      <c r="F46" s="16" t="s">
        <v>0</v>
      </c>
      <c r="H46" s="53" t="s">
        <v>143</v>
      </c>
      <c r="I46" s="9"/>
      <c r="J46" s="53" t="s">
        <v>133</v>
      </c>
      <c r="K46" s="9"/>
      <c r="L46" s="53" t="s">
        <v>143</v>
      </c>
      <c r="M46" s="9"/>
      <c r="N46" s="53" t="s">
        <v>133</v>
      </c>
      <c r="P46" s="87"/>
      <c r="Q46" s="91"/>
      <c r="R46" s="91"/>
      <c r="S46" s="92"/>
    </row>
    <row r="47" spans="1:20" ht="18.95" customHeight="1" x14ac:dyDescent="0.5">
      <c r="A47" s="100" t="s">
        <v>90</v>
      </c>
      <c r="D47" s="6"/>
      <c r="F47" s="9"/>
      <c r="H47" s="15"/>
      <c r="I47" s="15"/>
      <c r="J47" s="15"/>
      <c r="K47" s="15"/>
      <c r="L47" s="15"/>
      <c r="M47" s="15"/>
      <c r="N47" s="15"/>
      <c r="P47" s="87"/>
      <c r="Q47" s="88"/>
      <c r="R47" s="88"/>
      <c r="S47" s="85"/>
    </row>
    <row r="48" spans="1:20" ht="18.95" customHeight="1" x14ac:dyDescent="0.5">
      <c r="A48" s="100"/>
      <c r="B48" s="223" t="s">
        <v>141</v>
      </c>
      <c r="D48" s="6"/>
      <c r="F48" s="9">
        <v>6</v>
      </c>
      <c r="H48" s="222">
        <v>0</v>
      </c>
      <c r="I48" s="15"/>
      <c r="J48" s="222">
        <v>0</v>
      </c>
      <c r="K48" s="15"/>
      <c r="L48" s="57">
        <v>6500</v>
      </c>
      <c r="M48" s="15"/>
      <c r="N48" s="222">
        <v>0</v>
      </c>
      <c r="P48" s="87"/>
      <c r="Q48" s="88"/>
      <c r="R48" s="88"/>
      <c r="S48" s="85"/>
    </row>
    <row r="49" spans="1:20" ht="18.95" customHeight="1" x14ac:dyDescent="0.5">
      <c r="B49" s="224" t="s">
        <v>160</v>
      </c>
      <c r="D49" s="6"/>
      <c r="F49" s="9">
        <v>6</v>
      </c>
      <c r="H49" s="131">
        <v>0</v>
      </c>
      <c r="I49" s="131"/>
      <c r="J49" s="131">
        <v>0</v>
      </c>
      <c r="K49" s="15"/>
      <c r="L49" s="57">
        <v>0</v>
      </c>
      <c r="M49" s="15"/>
      <c r="N49" s="57">
        <v>-3500</v>
      </c>
      <c r="P49" s="87"/>
      <c r="Q49" s="88"/>
      <c r="R49" s="88"/>
      <c r="S49" s="85"/>
    </row>
    <row r="50" spans="1:20" ht="18.95" customHeight="1" x14ac:dyDescent="0.5">
      <c r="B50" s="216" t="s">
        <v>139</v>
      </c>
      <c r="D50" s="6"/>
      <c r="F50" s="9"/>
      <c r="H50" s="79">
        <v>1059</v>
      </c>
      <c r="I50" s="15"/>
      <c r="J50" s="79">
        <v>676</v>
      </c>
      <c r="K50" s="15"/>
      <c r="L50" s="57">
        <v>1059</v>
      </c>
      <c r="M50" s="15"/>
      <c r="N50" s="57">
        <v>676</v>
      </c>
      <c r="P50" s="87"/>
      <c r="Q50" s="88"/>
      <c r="R50" s="88"/>
      <c r="S50" s="85"/>
    </row>
    <row r="51" spans="1:20" ht="18.95" customHeight="1" x14ac:dyDescent="0.5">
      <c r="B51" s="216" t="s">
        <v>138</v>
      </c>
      <c r="D51" s="6"/>
      <c r="F51" s="9"/>
      <c r="H51" s="12">
        <v>-220930</v>
      </c>
      <c r="I51" s="15"/>
      <c r="J51" s="12">
        <v>-117523</v>
      </c>
      <c r="K51" s="15"/>
      <c r="L51" s="57">
        <v>-220930</v>
      </c>
      <c r="M51" s="15"/>
      <c r="N51" s="57">
        <v>-117522</v>
      </c>
      <c r="P51" s="87"/>
      <c r="Q51" s="88"/>
      <c r="R51" s="88"/>
      <c r="S51" s="85"/>
    </row>
    <row r="52" spans="1:20" ht="18.95" customHeight="1" x14ac:dyDescent="0.5">
      <c r="B52" s="6" t="s">
        <v>91</v>
      </c>
      <c r="D52" s="6"/>
      <c r="F52" s="9"/>
      <c r="H52" s="12">
        <v>-2063</v>
      </c>
      <c r="I52" s="15"/>
      <c r="J52" s="12">
        <v>-3332</v>
      </c>
      <c r="K52" s="15"/>
      <c r="L52" s="57">
        <v>-7663</v>
      </c>
      <c r="M52" s="15"/>
      <c r="N52" s="57">
        <v>-4578</v>
      </c>
      <c r="P52" s="87"/>
      <c r="Q52" s="88"/>
      <c r="R52" s="88"/>
      <c r="S52" s="85"/>
    </row>
    <row r="53" spans="1:20" ht="17.100000000000001" customHeight="1" x14ac:dyDescent="0.5">
      <c r="B53" s="224" t="s">
        <v>161</v>
      </c>
      <c r="D53" s="6"/>
      <c r="F53" s="9">
        <v>6</v>
      </c>
      <c r="H53" s="222">
        <v>0</v>
      </c>
      <c r="I53" s="15"/>
      <c r="J53" s="222">
        <v>0</v>
      </c>
      <c r="K53" s="15"/>
      <c r="L53" s="57">
        <v>9655</v>
      </c>
      <c r="M53" s="15"/>
      <c r="N53" s="222">
        <v>0</v>
      </c>
      <c r="P53" s="87"/>
      <c r="Q53" s="88"/>
      <c r="R53" s="88"/>
      <c r="S53" s="85"/>
    </row>
    <row r="54" spans="1:20" ht="18.95" customHeight="1" x14ac:dyDescent="0.5">
      <c r="B54" s="224" t="s">
        <v>162</v>
      </c>
      <c r="D54" s="6"/>
      <c r="F54" s="9"/>
      <c r="H54" s="80">
        <v>243</v>
      </c>
      <c r="I54" s="57"/>
      <c r="J54" s="80">
        <v>245</v>
      </c>
      <c r="K54" s="57"/>
      <c r="L54" s="86">
        <v>305</v>
      </c>
      <c r="M54" s="57"/>
      <c r="N54" s="86">
        <v>318</v>
      </c>
      <c r="P54" s="87"/>
      <c r="Q54" s="88"/>
      <c r="R54" s="88"/>
      <c r="S54" s="85"/>
    </row>
    <row r="55" spans="1:20" s="1" customFormat="1" ht="18" customHeight="1" x14ac:dyDescent="0.5">
      <c r="C55" s="8" t="s">
        <v>59</v>
      </c>
      <c r="D55" s="8"/>
      <c r="F55" s="7"/>
      <c r="G55" s="101"/>
      <c r="H55" s="102">
        <f>SUM(H48:H54)</f>
        <v>-221691</v>
      </c>
      <c r="I55" s="103"/>
      <c r="J55" s="102">
        <f>SUM(J48:J54)</f>
        <v>-119934</v>
      </c>
      <c r="K55" s="103"/>
      <c r="L55" s="104">
        <f>SUM(L48:L54)</f>
        <v>-211074</v>
      </c>
      <c r="M55" s="105"/>
      <c r="N55" s="104">
        <f>SUM(N48:N54)</f>
        <v>-124606</v>
      </c>
      <c r="P55" s="87"/>
      <c r="Q55" s="106"/>
      <c r="R55" s="106"/>
      <c r="S55" s="92"/>
      <c r="T55" s="107"/>
    </row>
    <row r="56" spans="1:20" ht="6" customHeight="1" x14ac:dyDescent="0.5">
      <c r="C56" s="6"/>
      <c r="D56" s="6"/>
      <c r="F56" s="9"/>
      <c r="H56" s="15"/>
      <c r="I56" s="15"/>
      <c r="J56" s="15"/>
      <c r="K56" s="15"/>
      <c r="L56" s="57"/>
      <c r="M56" s="15"/>
      <c r="N56" s="57"/>
      <c r="P56" s="87"/>
      <c r="Q56" s="88"/>
      <c r="R56" s="88"/>
      <c r="S56" s="85"/>
    </row>
    <row r="57" spans="1:20" s="1" customFormat="1" ht="18" customHeight="1" x14ac:dyDescent="0.5">
      <c r="A57" s="100" t="s">
        <v>25</v>
      </c>
      <c r="D57" s="8"/>
      <c r="F57" s="7"/>
      <c r="G57" s="101"/>
      <c r="H57" s="105"/>
      <c r="I57" s="105"/>
      <c r="J57" s="105"/>
      <c r="K57" s="105"/>
      <c r="L57" s="108"/>
      <c r="M57" s="105"/>
      <c r="N57" s="108"/>
      <c r="P57" s="87"/>
      <c r="Q57" s="106"/>
      <c r="R57" s="106"/>
      <c r="S57" s="92"/>
      <c r="T57" s="107"/>
    </row>
    <row r="58" spans="1:20" ht="18.95" customHeight="1" x14ac:dyDescent="0.5">
      <c r="B58" s="6" t="s">
        <v>163</v>
      </c>
      <c r="D58" s="6"/>
      <c r="F58" s="9">
        <v>29</v>
      </c>
      <c r="H58" s="57">
        <v>450000</v>
      </c>
      <c r="I58" s="15"/>
      <c r="J58" s="57">
        <v>1330000</v>
      </c>
      <c r="K58" s="15"/>
      <c r="L58" s="57">
        <v>450000</v>
      </c>
      <c r="M58" s="15"/>
      <c r="N58" s="57">
        <v>1330000</v>
      </c>
      <c r="P58" s="87"/>
      <c r="Q58" s="90"/>
      <c r="R58" s="93"/>
      <c r="S58" s="85"/>
    </row>
    <row r="59" spans="1:20" ht="18.95" customHeight="1" x14ac:dyDescent="0.5">
      <c r="B59" s="224" t="s">
        <v>164</v>
      </c>
      <c r="D59" s="6"/>
      <c r="F59" s="9">
        <v>29</v>
      </c>
      <c r="H59" s="57">
        <v>-315000</v>
      </c>
      <c r="I59" s="15"/>
      <c r="J59" s="57">
        <v>-1260000</v>
      </c>
      <c r="K59" s="15"/>
      <c r="L59" s="57">
        <v>-315000</v>
      </c>
      <c r="M59" s="15"/>
      <c r="N59" s="57">
        <v>-1260000</v>
      </c>
      <c r="P59" s="87"/>
      <c r="Q59" s="90"/>
      <c r="R59" s="93"/>
      <c r="S59" s="85"/>
    </row>
    <row r="60" spans="1:20" ht="18.95" customHeight="1" x14ac:dyDescent="0.5">
      <c r="B60" s="6" t="s">
        <v>165</v>
      </c>
      <c r="D60" s="6"/>
      <c r="F60" s="16">
        <v>29</v>
      </c>
      <c r="H60" s="57">
        <v>200000</v>
      </c>
      <c r="I60" s="15"/>
      <c r="J60" s="57">
        <v>100000</v>
      </c>
      <c r="K60" s="15"/>
      <c r="L60" s="57">
        <v>200000</v>
      </c>
      <c r="M60" s="15"/>
      <c r="N60" s="57">
        <v>100000</v>
      </c>
      <c r="P60" s="87"/>
      <c r="Q60" s="90"/>
      <c r="R60" s="93"/>
      <c r="S60" s="85"/>
    </row>
    <row r="61" spans="1:20" ht="18.95" customHeight="1" x14ac:dyDescent="0.5">
      <c r="B61" s="6" t="s">
        <v>166</v>
      </c>
      <c r="D61" s="6"/>
      <c r="F61" s="16">
        <v>29</v>
      </c>
      <c r="H61" s="57">
        <f>ROUND(-2291857.41/1000,0)</f>
        <v>-2292</v>
      </c>
      <c r="I61" s="15"/>
      <c r="J61" s="57">
        <v>-183081</v>
      </c>
      <c r="K61" s="15"/>
      <c r="L61" s="57">
        <f>ROUND(-2291857.41/1000,0)</f>
        <v>-2292</v>
      </c>
      <c r="M61" s="15"/>
      <c r="N61" s="57">
        <v>-183081</v>
      </c>
      <c r="P61" s="90"/>
      <c r="Q61" s="90"/>
      <c r="R61" s="93"/>
      <c r="S61" s="85"/>
    </row>
    <row r="62" spans="1:20" ht="18.95" customHeight="1" x14ac:dyDescent="0.5">
      <c r="B62" s="6" t="s">
        <v>167</v>
      </c>
      <c r="D62" s="6"/>
      <c r="F62" s="16">
        <v>12</v>
      </c>
      <c r="H62" s="57">
        <f>+-19850</f>
        <v>-19850</v>
      </c>
      <c r="I62" s="15"/>
      <c r="J62" s="222">
        <v>0</v>
      </c>
      <c r="K62" s="15"/>
      <c r="L62" s="57">
        <f>+-19850</f>
        <v>-19850</v>
      </c>
      <c r="M62" s="15"/>
      <c r="N62" s="222">
        <v>0</v>
      </c>
      <c r="P62" s="90"/>
      <c r="Q62" s="90"/>
      <c r="R62" s="93"/>
      <c r="S62" s="85"/>
    </row>
    <row r="63" spans="1:20" ht="18" customHeight="1" x14ac:dyDescent="0.5">
      <c r="B63" s="6" t="s">
        <v>115</v>
      </c>
      <c r="D63" s="6"/>
      <c r="F63" s="16">
        <v>22</v>
      </c>
      <c r="H63" s="57">
        <v>-12159</v>
      </c>
      <c r="I63" s="15"/>
      <c r="J63" s="57">
        <v>-12159</v>
      </c>
      <c r="K63" s="15"/>
      <c r="L63" s="57">
        <v>-12159</v>
      </c>
      <c r="M63" s="15"/>
      <c r="N63" s="57">
        <v>-12159</v>
      </c>
      <c r="P63" s="90"/>
      <c r="Q63" s="90"/>
      <c r="R63" s="93"/>
      <c r="S63" s="85"/>
    </row>
    <row r="64" spans="1:20" ht="18.95" customHeight="1" x14ac:dyDescent="0.5">
      <c r="A64" s="8"/>
      <c r="B64" s="6" t="s">
        <v>87</v>
      </c>
      <c r="D64" s="6"/>
      <c r="F64" s="9"/>
      <c r="H64" s="11">
        <f>+-22718</f>
        <v>-22718</v>
      </c>
      <c r="I64" s="15"/>
      <c r="J64" s="11">
        <v>-18289</v>
      </c>
      <c r="K64" s="15"/>
      <c r="L64" s="86">
        <f>+-22718</f>
        <v>-22718</v>
      </c>
      <c r="M64" s="15"/>
      <c r="N64" s="86">
        <v>-18289</v>
      </c>
      <c r="P64" s="87"/>
      <c r="Q64" s="88"/>
      <c r="R64" s="88"/>
      <c r="S64" s="85"/>
    </row>
    <row r="65" spans="2:20" s="1" customFormat="1" ht="18.95" customHeight="1" x14ac:dyDescent="0.5">
      <c r="C65" s="8" t="s">
        <v>131</v>
      </c>
      <c r="D65" s="8"/>
      <c r="F65" s="7"/>
      <c r="G65" s="101"/>
      <c r="H65" s="104">
        <f>SUM(H58:H64)</f>
        <v>277981</v>
      </c>
      <c r="I65" s="105"/>
      <c r="J65" s="104">
        <f>SUM(J58:J64)</f>
        <v>-43529</v>
      </c>
      <c r="K65" s="105"/>
      <c r="L65" s="104">
        <f>SUM(L58:L64)</f>
        <v>277981</v>
      </c>
      <c r="M65" s="105"/>
      <c r="N65" s="104">
        <f>SUM(N58:N64)</f>
        <v>-43529</v>
      </c>
      <c r="P65" s="109"/>
      <c r="Q65" s="109"/>
      <c r="R65" s="110"/>
      <c r="S65" s="92"/>
      <c r="T65" s="107"/>
    </row>
    <row r="66" spans="2:20" ht="4.5" customHeight="1" x14ac:dyDescent="0.5">
      <c r="C66" s="6"/>
      <c r="D66" s="6"/>
      <c r="F66" s="9"/>
      <c r="H66" s="15"/>
      <c r="I66" s="15"/>
      <c r="J66" s="15"/>
      <c r="K66" s="15"/>
      <c r="L66" s="57"/>
      <c r="M66" s="15"/>
      <c r="N66" s="57"/>
      <c r="P66" s="90"/>
      <c r="Q66" s="90"/>
      <c r="R66" s="93"/>
      <c r="S66" s="85"/>
    </row>
    <row r="67" spans="2:20" ht="18.95" customHeight="1" x14ac:dyDescent="0.5">
      <c r="B67" s="2" t="s">
        <v>97</v>
      </c>
      <c r="C67" s="6"/>
      <c r="D67" s="6"/>
      <c r="F67" s="9"/>
      <c r="H67" s="12"/>
      <c r="I67" s="15"/>
      <c r="J67" s="12"/>
      <c r="N67" s="4"/>
      <c r="P67" s="89"/>
      <c r="Q67" s="89"/>
      <c r="R67" s="93"/>
      <c r="S67" s="85"/>
    </row>
    <row r="68" spans="2:20" ht="16.5" customHeight="1" x14ac:dyDescent="0.5">
      <c r="C68" s="6" t="s">
        <v>98</v>
      </c>
      <c r="D68" s="6"/>
      <c r="F68" s="9"/>
      <c r="H68" s="57">
        <v>1607</v>
      </c>
      <c r="I68" s="15"/>
      <c r="J68" s="57">
        <f>+-261</f>
        <v>-261</v>
      </c>
      <c r="K68" s="15"/>
      <c r="L68" s="57">
        <v>1607</v>
      </c>
      <c r="M68" s="15"/>
      <c r="N68" s="12">
        <f>+-261</f>
        <v>-261</v>
      </c>
      <c r="P68" s="87"/>
      <c r="Q68" s="87"/>
      <c r="R68" s="93"/>
      <c r="S68" s="92"/>
    </row>
    <row r="69" spans="2:20" ht="18.600000000000001" customHeight="1" x14ac:dyDescent="0.5">
      <c r="B69" s="6" t="s">
        <v>68</v>
      </c>
      <c r="D69" s="6"/>
      <c r="F69" s="9"/>
      <c r="H69" s="86">
        <v>1159</v>
      </c>
      <c r="I69" s="15"/>
      <c r="J69" s="11">
        <v>-2855</v>
      </c>
      <c r="K69" s="15"/>
      <c r="L69" s="86">
        <v>0</v>
      </c>
      <c r="M69" s="15"/>
      <c r="N69" s="86">
        <v>0</v>
      </c>
      <c r="P69" s="89"/>
      <c r="Q69" s="90"/>
      <c r="R69" s="93"/>
      <c r="S69" s="85"/>
    </row>
    <row r="70" spans="2:20" ht="5.45" customHeight="1" x14ac:dyDescent="0.5">
      <c r="C70" s="6"/>
      <c r="D70" s="6"/>
      <c r="F70" s="9"/>
      <c r="H70" s="12"/>
      <c r="I70" s="15"/>
      <c r="J70" s="12"/>
      <c r="K70" s="15"/>
      <c r="L70" s="57"/>
      <c r="M70" s="15"/>
      <c r="N70" s="57"/>
      <c r="P70" s="87"/>
      <c r="Q70" s="90"/>
      <c r="R70" s="93"/>
      <c r="S70" s="85"/>
    </row>
    <row r="71" spans="2:20" ht="18.95" customHeight="1" x14ac:dyDescent="0.4">
      <c r="B71" s="6" t="s">
        <v>129</v>
      </c>
      <c r="D71" s="6"/>
      <c r="F71" s="9"/>
      <c r="H71" s="240">
        <f>+H37+H55+H65+H68+H69</f>
        <v>51383</v>
      </c>
      <c r="I71" s="241"/>
      <c r="J71" s="240">
        <f>+J37+J55+J65+J68+J69</f>
        <v>-38953</v>
      </c>
      <c r="K71" s="241"/>
      <c r="L71" s="240">
        <f>+L37+L55+L65+L68+L69</f>
        <v>74778</v>
      </c>
      <c r="M71" s="241"/>
      <c r="N71" s="240">
        <f>+N37+N55+N65+N68+N69</f>
        <v>-18358</v>
      </c>
      <c r="P71" s="90"/>
      <c r="Q71" s="90"/>
      <c r="R71" s="93"/>
      <c r="S71" s="85"/>
    </row>
    <row r="72" spans="2:20" ht="18.95" customHeight="1" x14ac:dyDescent="0.5">
      <c r="B72" s="6" t="s">
        <v>125</v>
      </c>
      <c r="D72" s="6"/>
      <c r="F72" s="9"/>
      <c r="H72" s="80">
        <f>+J73</f>
        <v>51293</v>
      </c>
      <c r="I72" s="57"/>
      <c r="J72" s="80">
        <v>90246</v>
      </c>
      <c r="K72" s="57"/>
      <c r="L72" s="86">
        <f>+N73</f>
        <v>13691</v>
      </c>
      <c r="M72" s="57"/>
      <c r="N72" s="86">
        <v>32049</v>
      </c>
      <c r="P72" s="90"/>
      <c r="Q72" s="90"/>
      <c r="R72" s="93"/>
      <c r="S72" s="85"/>
    </row>
    <row r="73" spans="2:20" ht="18.95" customHeight="1" thickBot="1" x14ac:dyDescent="0.45">
      <c r="B73" s="6" t="s">
        <v>126</v>
      </c>
      <c r="D73" s="6"/>
      <c r="F73" s="9">
        <v>7</v>
      </c>
      <c r="H73" s="242">
        <f>SUM(H71:H72)</f>
        <v>102676</v>
      </c>
      <c r="I73" s="241"/>
      <c r="J73" s="242">
        <f>SUM(J71:J72)</f>
        <v>51293</v>
      </c>
      <c r="K73" s="241"/>
      <c r="L73" s="243">
        <f>SUM(L71:L72)</f>
        <v>88469</v>
      </c>
      <c r="M73" s="241"/>
      <c r="N73" s="243">
        <f>SUM(N71:N72)</f>
        <v>13691</v>
      </c>
      <c r="P73" s="90"/>
      <c r="Q73" s="90"/>
      <c r="R73" s="93"/>
      <c r="S73" s="85"/>
    </row>
    <row r="74" spans="2:20" ht="5.0999999999999996" customHeight="1" thickTop="1" x14ac:dyDescent="0.5">
      <c r="C74" s="6"/>
      <c r="D74" s="6"/>
      <c r="F74" s="9"/>
      <c r="H74" s="79"/>
      <c r="I74" s="15"/>
      <c r="J74" s="79"/>
      <c r="K74" s="15"/>
      <c r="L74" s="57"/>
      <c r="M74" s="15"/>
      <c r="N74" s="57"/>
      <c r="P74" s="90"/>
      <c r="Q74" s="90"/>
      <c r="R74" s="93"/>
      <c r="S74" s="85"/>
    </row>
    <row r="75" spans="2:20" s="1" customFormat="1" ht="17.100000000000001" customHeight="1" x14ac:dyDescent="0.5">
      <c r="B75" s="8" t="s">
        <v>58</v>
      </c>
      <c r="C75" s="8"/>
      <c r="D75" s="8"/>
      <c r="F75" s="111"/>
      <c r="G75" s="101"/>
      <c r="H75" s="101"/>
      <c r="I75" s="101"/>
      <c r="J75" s="101"/>
      <c r="K75" s="101"/>
      <c r="L75" s="112"/>
      <c r="M75" s="101"/>
      <c r="N75" s="112"/>
      <c r="P75" s="109"/>
      <c r="Q75" s="109"/>
      <c r="R75" s="110"/>
      <c r="S75" s="92"/>
      <c r="T75" s="107"/>
    </row>
    <row r="76" spans="2:20" s="1" customFormat="1" ht="17.100000000000001" customHeight="1" x14ac:dyDescent="0.5">
      <c r="C76" s="8" t="s">
        <v>52</v>
      </c>
      <c r="D76" s="8"/>
      <c r="F76" s="111"/>
      <c r="G76" s="101"/>
      <c r="H76" s="101"/>
      <c r="I76" s="101"/>
      <c r="J76" s="101"/>
      <c r="K76" s="101"/>
      <c r="L76" s="112"/>
      <c r="M76" s="101"/>
      <c r="N76" s="112"/>
      <c r="P76" s="109"/>
      <c r="Q76" s="109"/>
      <c r="R76" s="110"/>
      <c r="S76" s="92"/>
      <c r="T76" s="107"/>
    </row>
    <row r="77" spans="2:20" ht="18.95" customHeight="1" x14ac:dyDescent="0.5">
      <c r="D77" s="6" t="s">
        <v>53</v>
      </c>
      <c r="E77" s="1"/>
      <c r="L77" s="56"/>
      <c r="N77" s="56"/>
      <c r="P77" s="90"/>
      <c r="Q77" s="90"/>
      <c r="R77" s="93"/>
      <c r="S77" s="85"/>
    </row>
    <row r="78" spans="2:20" ht="18.95" customHeight="1" x14ac:dyDescent="0.5">
      <c r="E78" s="217" t="s">
        <v>140</v>
      </c>
      <c r="H78" s="56">
        <v>15266</v>
      </c>
      <c r="J78" s="56">
        <v>14859</v>
      </c>
      <c r="K78" s="79"/>
      <c r="L78" s="57">
        <v>15266</v>
      </c>
      <c r="M78" s="79"/>
      <c r="N78" s="57">
        <v>14859</v>
      </c>
      <c r="P78" s="90"/>
      <c r="Q78" s="90"/>
      <c r="R78" s="93"/>
      <c r="S78" s="85"/>
    </row>
    <row r="79" spans="2:20" ht="15.6" customHeight="1" x14ac:dyDescent="0.5">
      <c r="D79" s="6" t="s">
        <v>168</v>
      </c>
      <c r="E79" s="1"/>
      <c r="H79" s="56"/>
      <c r="J79" s="56"/>
      <c r="K79" s="79"/>
      <c r="L79" s="57"/>
      <c r="M79" s="79"/>
      <c r="N79" s="57"/>
      <c r="P79" s="90"/>
      <c r="Q79" s="90"/>
      <c r="R79" s="93"/>
      <c r="S79" s="85"/>
    </row>
    <row r="80" spans="2:20" ht="18.95" customHeight="1" x14ac:dyDescent="0.5">
      <c r="E80" s="217" t="s">
        <v>169</v>
      </c>
      <c r="F80" s="3">
        <v>12</v>
      </c>
      <c r="H80" s="56">
        <v>11748</v>
      </c>
      <c r="J80" s="222">
        <v>0</v>
      </c>
      <c r="K80" s="79"/>
      <c r="L80" s="57">
        <v>11748</v>
      </c>
      <c r="M80" s="79"/>
      <c r="N80" s="222">
        <v>0</v>
      </c>
      <c r="P80" s="90"/>
      <c r="Q80" s="90"/>
      <c r="R80" s="93"/>
      <c r="S80" s="85"/>
    </row>
    <row r="81" spans="1:20" s="41" customFormat="1" ht="19.5" customHeight="1" x14ac:dyDescent="0.5">
      <c r="A81" s="41" t="s">
        <v>117</v>
      </c>
      <c r="F81" s="226"/>
      <c r="G81" s="52"/>
      <c r="H81" s="52"/>
      <c r="I81" s="52"/>
      <c r="J81" s="52"/>
      <c r="K81" s="52"/>
      <c r="L81" s="52"/>
      <c r="M81" s="52"/>
      <c r="P81" s="90"/>
      <c r="Q81" s="89"/>
      <c r="R81" s="93"/>
      <c r="S81" s="85"/>
      <c r="T81" s="5"/>
    </row>
    <row r="82" spans="1:20" ht="24" customHeight="1" x14ac:dyDescent="0.5">
      <c r="P82" s="89"/>
      <c r="Q82" s="89"/>
      <c r="R82" s="93"/>
      <c r="S82" s="85"/>
    </row>
    <row r="83" spans="1:20" ht="24" customHeight="1" x14ac:dyDescent="0.5">
      <c r="H83" s="82">
        <f>+H73-งบแสดงฐานะการเงิน!H11</f>
        <v>0</v>
      </c>
      <c r="I83" s="82"/>
      <c r="J83" s="82">
        <f>+J73-งบแสดงฐานะการเงิน!J11</f>
        <v>0</v>
      </c>
      <c r="K83" s="82"/>
      <c r="L83" s="82">
        <f>+L73-งบแสดงฐานะการเงิน!L11</f>
        <v>0</v>
      </c>
      <c r="M83" s="82"/>
      <c r="N83" s="82">
        <f>+N73-งบแสดงฐานะการเงิน!N11</f>
        <v>0</v>
      </c>
      <c r="P83" s="87"/>
      <c r="Q83" s="89"/>
      <c r="R83" s="93"/>
      <c r="S83" s="85"/>
    </row>
    <row r="84" spans="1:20" ht="24" customHeight="1" x14ac:dyDescent="0.5">
      <c r="J84" s="83"/>
      <c r="P84" s="87"/>
      <c r="Q84" s="87"/>
      <c r="R84" s="93"/>
      <c r="S84" s="92"/>
    </row>
    <row r="85" spans="1:20" ht="24" customHeight="1" x14ac:dyDescent="0.5">
      <c r="P85" s="87"/>
      <c r="Q85" s="87"/>
      <c r="R85" s="93"/>
      <c r="S85" s="92"/>
    </row>
    <row r="86" spans="1:20" ht="24" customHeight="1" x14ac:dyDescent="0.5">
      <c r="P86" s="87"/>
      <c r="Q86" s="87"/>
      <c r="R86" s="93"/>
      <c r="S86" s="92"/>
    </row>
    <row r="92" spans="1:20" ht="24" customHeight="1" x14ac:dyDescent="0.5">
      <c r="T92" s="94"/>
    </row>
    <row r="102" spans="16:19" ht="24" customHeight="1" x14ac:dyDescent="0.5">
      <c r="P102" s="94"/>
      <c r="Q102" s="94"/>
      <c r="R102" s="94"/>
      <c r="S102" s="94"/>
    </row>
  </sheetData>
  <mergeCells count="14">
    <mergeCell ref="H45:J45"/>
    <mergeCell ref="L45:N45"/>
    <mergeCell ref="A1:N1"/>
    <mergeCell ref="H6:J6"/>
    <mergeCell ref="L6:N6"/>
    <mergeCell ref="A40:N40"/>
    <mergeCell ref="A41:N41"/>
    <mergeCell ref="A42:N42"/>
    <mergeCell ref="A4:N4"/>
    <mergeCell ref="A2:N2"/>
    <mergeCell ref="H5:N5"/>
    <mergeCell ref="H44:N44"/>
    <mergeCell ref="A3:N3"/>
    <mergeCell ref="A43:N43"/>
  </mergeCells>
  <printOptions horizontalCentered="1"/>
  <pageMargins left="1.1811023622047245" right="0.59055118110236227" top="0.82677165354330717" bottom="1.1811023622047245" header="0.51181102362204722" footer="1.1811023622047245"/>
  <pageSetup paperSize="9" scale="95" firstPageNumber="2" orientation="portrait" useFirstPageNumber="1" r:id="rId1"/>
  <rowBreaks count="1" manualBreakCount="1">
    <brk id="3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งบแสดงฐานะการเงิน!Print_Area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Nuttaporn Posrida</cp:lastModifiedBy>
  <cp:lastPrinted>2021-02-17T12:01:41Z</cp:lastPrinted>
  <dcterms:created xsi:type="dcterms:W3CDTF">2001-07-24T07:04:44Z</dcterms:created>
  <dcterms:modified xsi:type="dcterms:W3CDTF">2021-02-24T09:00:44Z</dcterms:modified>
</cp:coreProperties>
</file>